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85" windowWidth="19440" windowHeight="8550" activeTab="0"/>
  </bookViews>
  <sheets>
    <sheet name="Makarnalık ELÜS" sheetId="1" r:id="rId1"/>
    <sheet name="Makarnalık TMO Stok" sheetId="2" r:id="rId2"/>
    <sheet name="Satışa açılacak EKM. TMO Depo" sheetId="3" r:id="rId3"/>
    <sheet name="Satışa Açılacak EKM. ELÜS" sheetId="4" r:id="rId4"/>
    <sheet name="Satışa Açılacak Arpa ELÜS" sheetId="5" r:id="rId5"/>
    <sheet name="Satışa Açılacak TMO Arpa Stok" sheetId="6" r:id="rId6"/>
    <sheet name="Satışa Açılan ELÜS Mısır Stok" sheetId="7" r:id="rId7"/>
    <sheet name="Satışa Açılan TMO Mısır Stok" sheetId="8" r:id="rId8"/>
    <sheet name="ÇAVDAR TRİTİKALE YULAF" sheetId="9" r:id="rId9"/>
  </sheets>
  <definedNames>
    <definedName name="_xlnm._FilterDatabase" localSheetId="6" hidden="1">'Satışa Açılan ELÜS Mısır Stok'!$A$3:$E$90</definedName>
    <definedName name="_xlnm.Print_Area" localSheetId="2">'Satışa açılacak EKM. TMO Depo'!$A$1:$P$34</definedName>
    <definedName name="_xlnm.Print_Area" localSheetId="5">'Satışa Açılacak TMO Arpa Stok'!$A$1:$G$34</definedName>
  </definedNames>
  <calcPr fullCalcOnLoad="1"/>
</workbook>
</file>

<file path=xl/sharedStrings.xml><?xml version="1.0" encoding="utf-8"?>
<sst xmlns="http://schemas.openxmlformats.org/spreadsheetml/2006/main" count="1152" uniqueCount="506">
  <si>
    <t>TOPLAM</t>
  </si>
  <si>
    <t>GENEL TOPLAM</t>
  </si>
  <si>
    <t>1212</t>
  </si>
  <si>
    <t>1222</t>
  </si>
  <si>
    <t>1223</t>
  </si>
  <si>
    <t>EKMEKLİK GENEL TOPLAM</t>
  </si>
  <si>
    <t>1611</t>
  </si>
  <si>
    <t>1621</t>
  </si>
  <si>
    <t>BAŞMÜDÜRLÜK</t>
  </si>
  <si>
    <t>ADANA</t>
  </si>
  <si>
    <t>ADIYAMAN</t>
  </si>
  <si>
    <t>AFYONKARAHİSAR</t>
  </si>
  <si>
    <t>AKSARAY</t>
  </si>
  <si>
    <t>ANKARA</t>
  </si>
  <si>
    <t>BATMAN</t>
  </si>
  <si>
    <t>ÇORUM</t>
  </si>
  <si>
    <t>DENİZLİ</t>
  </si>
  <si>
    <t>DİYARBAKIR</t>
  </si>
  <si>
    <t>ESKİŞEHİR</t>
  </si>
  <si>
    <t>GAZİANTEP</t>
  </si>
  <si>
    <t>HATAY</t>
  </si>
  <si>
    <t>KAYSERİ</t>
  </si>
  <si>
    <t>KIRŞEHİR</t>
  </si>
  <si>
    <t>KONYA</t>
  </si>
  <si>
    <t>SİVAS</t>
  </si>
  <si>
    <t>ŞANLIURFA</t>
  </si>
  <si>
    <t>YOZGAT</t>
  </si>
  <si>
    <t>BALIKESİR</t>
  </si>
  <si>
    <t>EDİRNE</t>
  </si>
  <si>
    <t>ERZURUM</t>
  </si>
  <si>
    <t>İZMİR</t>
  </si>
  <si>
    <t>KIRIKKALE</t>
  </si>
  <si>
    <t>KIRKLARELİ</t>
  </si>
  <si>
    <t>KOCAELİ</t>
  </si>
  <si>
    <t>MERSİN</t>
  </si>
  <si>
    <t>MUŞ</t>
  </si>
  <si>
    <t>SAMSUN</t>
  </si>
  <si>
    <t>TEKİRDAĞ</t>
  </si>
  <si>
    <t>TRABZON</t>
  </si>
  <si>
    <t>KAHRAMANMARAŞ</t>
  </si>
  <si>
    <t>1213</t>
  </si>
  <si>
    <t>1211</t>
  </si>
  <si>
    <t>MARDİN</t>
  </si>
  <si>
    <t>SAKARYA</t>
  </si>
  <si>
    <t xml:space="preserve">Açık </t>
  </si>
  <si>
    <t>Kapalı</t>
  </si>
  <si>
    <t>TMO Başmüdürlük</t>
  </si>
  <si>
    <t>Lisanslı Depo</t>
  </si>
  <si>
    <t>ISIN</t>
  </si>
  <si>
    <t>Ürün Cinsi</t>
  </si>
  <si>
    <t>Hasat Yılı</t>
  </si>
  <si>
    <t>Ürün Kodu</t>
  </si>
  <si>
    <t>Depo Miktarı (Kg)</t>
  </si>
  <si>
    <t>EKMEKLİK BUĞDAY</t>
  </si>
  <si>
    <t>TEKİN (BESNİ)</t>
  </si>
  <si>
    <t>DÜŞÜK VASIFLI EKMEKLİK BUĞDAY</t>
  </si>
  <si>
    <t>AKSARAY TB (ARATOL)</t>
  </si>
  <si>
    <t>AKSARAY TB (EŞMEKAYA)</t>
  </si>
  <si>
    <t>TZN</t>
  </si>
  <si>
    <t>DOĞA AKBULUT</t>
  </si>
  <si>
    <t>ATARLAR (ESKİL)</t>
  </si>
  <si>
    <t>HASANOĞULLARI (AKSARAY)</t>
  </si>
  <si>
    <t>TK (ŞEREFLİKOÇHİSAR)</t>
  </si>
  <si>
    <t>ALTUNTAŞ (YAPILCAN))</t>
  </si>
  <si>
    <t>ALTUNTAŞ (AĞAÇÖREN)</t>
  </si>
  <si>
    <t>PTB</t>
  </si>
  <si>
    <t>HACI EMİN</t>
  </si>
  <si>
    <t>HACIÖMEROĞLU AFM (BATMAN)</t>
  </si>
  <si>
    <t>TRXXENBO2315</t>
  </si>
  <si>
    <t>GÜR LİDAŞ</t>
  </si>
  <si>
    <t>MSG</t>
  </si>
  <si>
    <t>SİLVAN VARLIK</t>
  </si>
  <si>
    <t>SERHAT</t>
  </si>
  <si>
    <t>TEKİN (BATMAN MERKEZ)</t>
  </si>
  <si>
    <t>BATMAN LİDAŞ</t>
  </si>
  <si>
    <t>TRXXFZBM2312</t>
  </si>
  <si>
    <t>TRXXIJBH2316</t>
  </si>
  <si>
    <t>TRXTLTBB2311</t>
  </si>
  <si>
    <t>TANELSAN</t>
  </si>
  <si>
    <t>TRXXJVB12316</t>
  </si>
  <si>
    <t>TRXXIKBH2313</t>
  </si>
  <si>
    <t>TRXHETBI2317</t>
  </si>
  <si>
    <t>TRXXIJBD2310</t>
  </si>
  <si>
    <t>TRXXIGBG2310</t>
  </si>
  <si>
    <t>TRXXIKBI2312</t>
  </si>
  <si>
    <t>TRXXIIBD2311</t>
  </si>
  <si>
    <t>CEMAŞ</t>
  </si>
  <si>
    <t>TRXCLDBD2316</t>
  </si>
  <si>
    <t>İPEK TARIM</t>
  </si>
  <si>
    <t>BETA GEN (BİSMİL)</t>
  </si>
  <si>
    <t>TRXXEPBQ2311</t>
  </si>
  <si>
    <t>DİCLE İPEKYOLU</t>
  </si>
  <si>
    <t>TRXXFDBF2317</t>
  </si>
  <si>
    <t>AKCAN</t>
  </si>
  <si>
    <t>BİRLER</t>
  </si>
  <si>
    <t>BALSAN</t>
  </si>
  <si>
    <t>TRXCLDBH2312</t>
  </si>
  <si>
    <t>UNSAN</t>
  </si>
  <si>
    <t>ÖZPERVANE AGRO</t>
  </si>
  <si>
    <t>DURAK</t>
  </si>
  <si>
    <t>TRXXHLBC2318</t>
  </si>
  <si>
    <t>ÖZB LİDAŞ</t>
  </si>
  <si>
    <t>TRXXKBB02317</t>
  </si>
  <si>
    <t>ÖNER</t>
  </si>
  <si>
    <t>TRXXIYB32310</t>
  </si>
  <si>
    <t>TRXUNSBE2314</t>
  </si>
  <si>
    <t>TRXXHPB32310</t>
  </si>
  <si>
    <t>TRXXIDBH2312</t>
  </si>
  <si>
    <t>TRXXGUBO2314</t>
  </si>
  <si>
    <t>TRXXIDBG2313</t>
  </si>
  <si>
    <t>ALTINBİLEK (ÇİFTELER)</t>
  </si>
  <si>
    <t>TK (SİVRİHİSAR)</t>
  </si>
  <si>
    <t>MY SİLO (ESKİŞEHİR)</t>
  </si>
  <si>
    <t>TK (KAYMAZ)</t>
  </si>
  <si>
    <t>ALTINBİLEK (MERKEZ)</t>
  </si>
  <si>
    <t>ALTINBİLEK (ALPU)</t>
  </si>
  <si>
    <t>TİRYAKİ (GAZİANTEP)</t>
  </si>
  <si>
    <t>AKBAL HUBUBAT</t>
  </si>
  <si>
    <t>AL LİDAŞ</t>
  </si>
  <si>
    <t>TRXALLBJ2312</t>
  </si>
  <si>
    <t>ATA LİDAŞ</t>
  </si>
  <si>
    <t>TRXATABM2312</t>
  </si>
  <si>
    <t>NAROVA TARIM</t>
  </si>
  <si>
    <t>TRXXTUBF2310</t>
  </si>
  <si>
    <t>SAFİRTAŞ</t>
  </si>
  <si>
    <t>TRXSFTBI2313</t>
  </si>
  <si>
    <t>HİMMETDEDE LİDAŞ</t>
  </si>
  <si>
    <t>SENTİNUS (SARIOĞLAN)</t>
  </si>
  <si>
    <t>ERC</t>
  </si>
  <si>
    <t>POLAT AGRO (BOĞAZLIYAN)</t>
  </si>
  <si>
    <t>YENİ PAZAR TARIM (BOĞAZLIYAN)</t>
  </si>
  <si>
    <t>KUŞAT TARIM</t>
  </si>
  <si>
    <t>AŞIROĞULLARI</t>
  </si>
  <si>
    <t>TRXXILB42316</t>
  </si>
  <si>
    <t>TOPRAK (ALTINEKİN)</t>
  </si>
  <si>
    <t>TRXTOPBA2313</t>
  </si>
  <si>
    <t>AS LİDAŞ (YUNAK)</t>
  </si>
  <si>
    <t>TRXASLB22315</t>
  </si>
  <si>
    <t>KAİNAT (ACIKUYU)</t>
  </si>
  <si>
    <t>TRXKTUB12314</t>
  </si>
  <si>
    <t>AS LİDAŞ (KARATAY)</t>
  </si>
  <si>
    <t>TRXXILB52315</t>
  </si>
  <si>
    <t>AKF AGRO</t>
  </si>
  <si>
    <t>TRXXHUBH2312</t>
  </si>
  <si>
    <t>KAHVECİ AGRO</t>
  </si>
  <si>
    <t>GÜZEL TARIM (YEŞİLÖZ)</t>
  </si>
  <si>
    <t>TRXGZLBG2313</t>
  </si>
  <si>
    <t>TOPRAK (KADINHANI)</t>
  </si>
  <si>
    <t>GÜNEY (ÇEŞMELİSEBİL)</t>
  </si>
  <si>
    <t>GÜNEY (SARAYÖNÜ)</t>
  </si>
  <si>
    <t>TRXXHYBU2311</t>
  </si>
  <si>
    <t>ÖZAKAN</t>
  </si>
  <si>
    <t>TRXXJUB02319</t>
  </si>
  <si>
    <t>TRXTOPBB2312</t>
  </si>
  <si>
    <t>ŞİMŞEKLİ</t>
  </si>
  <si>
    <t>NİYAZ ORHA</t>
  </si>
  <si>
    <t>YUSUF ZENGİN</t>
  </si>
  <si>
    <t>ATARLAR (SELÇUKLU)</t>
  </si>
  <si>
    <t>TRXXIUB42218</t>
  </si>
  <si>
    <t>HİKMET ŞEFLEK</t>
  </si>
  <si>
    <t>TRXXFUB82319</t>
  </si>
  <si>
    <t>AS LİDAŞ (KARAPINAR)</t>
  </si>
  <si>
    <t>AVS AGRO</t>
  </si>
  <si>
    <t>TRXAVSBB2311</t>
  </si>
  <si>
    <t>KARAMAN TB</t>
  </si>
  <si>
    <t>TRXXJCB42313</t>
  </si>
  <si>
    <t>LDR TARIM (KARAPINAR)</t>
  </si>
  <si>
    <t>TRXXFEB42317</t>
  </si>
  <si>
    <t>KÜÇÜKER İNÇLER</t>
  </si>
  <si>
    <t>YALNIZLAR</t>
  </si>
  <si>
    <t>KONYA TARIM (CİHANBEYLİ)</t>
  </si>
  <si>
    <t>GÜZEL TARIM (CİHANBEYLİ)</t>
  </si>
  <si>
    <t>TRXGZLBH2312</t>
  </si>
  <si>
    <t>KÖKTEN</t>
  </si>
  <si>
    <t>TRXXJLB42314</t>
  </si>
  <si>
    <t>TRXSTUB82310</t>
  </si>
  <si>
    <t>TRXXGEBM2316</t>
  </si>
  <si>
    <t>TRXYUSB92319</t>
  </si>
  <si>
    <t>KULUSAN</t>
  </si>
  <si>
    <t>TRXXHUBE2315</t>
  </si>
  <si>
    <t>TRXXFYBO2311</t>
  </si>
  <si>
    <t>BİZİM TARIM</t>
  </si>
  <si>
    <t>TRXXIZB52315</t>
  </si>
  <si>
    <t>TEZCAN TARIM</t>
  </si>
  <si>
    <t>EVLİK (KARATAY)</t>
  </si>
  <si>
    <t>ERK LİDAŞ</t>
  </si>
  <si>
    <t>TRXXJBBA2310</t>
  </si>
  <si>
    <t>TRXTOPBQ2315</t>
  </si>
  <si>
    <t>TOPRAK (KARAMAN MERKEZ)</t>
  </si>
  <si>
    <t>TRXTOPB22315</t>
  </si>
  <si>
    <t>KOÇAKER</t>
  </si>
  <si>
    <t>TRXASLBT2313</t>
  </si>
  <si>
    <t>AS LİDAŞ (SARAY)</t>
  </si>
  <si>
    <t>TRXASLBZ2315</t>
  </si>
  <si>
    <t>KAİNAT (KARAMAN)</t>
  </si>
  <si>
    <t>TRXKTUBU2332</t>
  </si>
  <si>
    <t>LARENDE</t>
  </si>
  <si>
    <t>TRXXGZBW2319</t>
  </si>
  <si>
    <t>KONYA TARIM (KULU)</t>
  </si>
  <si>
    <t>TRXXGFB92317</t>
  </si>
  <si>
    <t>ALTILAR (KULU)</t>
  </si>
  <si>
    <t>TRXATTBB2314</t>
  </si>
  <si>
    <t>TRXXJEB22311</t>
  </si>
  <si>
    <t>ŞİMALA</t>
  </si>
  <si>
    <t>TRXSMLBL2317</t>
  </si>
  <si>
    <t>TRXTZCBG2319</t>
  </si>
  <si>
    <t>TRXXJUB12318</t>
  </si>
  <si>
    <t>TRXXHYBA2315</t>
  </si>
  <si>
    <t>TRXXIBB82313</t>
  </si>
  <si>
    <t>EROĞLU AGRO</t>
  </si>
  <si>
    <t>TRXXHRBB2313</t>
  </si>
  <si>
    <t>RANA FARM</t>
  </si>
  <si>
    <t>TRXRNFBJ2319</t>
  </si>
  <si>
    <t>TRXXHDBN2315</t>
  </si>
  <si>
    <t>TRXASLB02317</t>
  </si>
  <si>
    <t>TRXKTUBV2315</t>
  </si>
  <si>
    <t>TRXKTUBV2331</t>
  </si>
  <si>
    <t>TRXATTBC2313</t>
  </si>
  <si>
    <t>TRXTZCBH2318</t>
  </si>
  <si>
    <t>TRXTOPBS2313</t>
  </si>
  <si>
    <t>TRXTOPBG2317</t>
  </si>
  <si>
    <t>TRXXHYBZ2316</t>
  </si>
  <si>
    <t>TRXXJLB72311</t>
  </si>
  <si>
    <t>TRXXJBBC2318</t>
  </si>
  <si>
    <t>TRXXHYB72318</t>
  </si>
  <si>
    <t>TRXXFYBS2317</t>
  </si>
  <si>
    <t>ŞEN LİDAŞ</t>
  </si>
  <si>
    <t>KAİNAT (YOZGAT)</t>
  </si>
  <si>
    <t>MY SİLO (ŞEFAATLİ)</t>
  </si>
  <si>
    <t>LİSANSLI DEPO</t>
  </si>
  <si>
    <t>ÜRÜN KODU</t>
  </si>
  <si>
    <t>SATIŞA AÇILAN MİKTAR (KG)</t>
  </si>
  <si>
    <t>TRXXGCA32213</t>
  </si>
  <si>
    <t>2112</t>
  </si>
  <si>
    <t>KAN</t>
  </si>
  <si>
    <t>TRXKANA32111</t>
  </si>
  <si>
    <t>TRXASLA62214</t>
  </si>
  <si>
    <t>2111</t>
  </si>
  <si>
    <t>TRXSMLA22213</t>
  </si>
  <si>
    <t>İSMAİL HAKAN BALTAOĞLU TARIM</t>
  </si>
  <si>
    <t>TRXXGSA22210</t>
  </si>
  <si>
    <t>TRXASLA72213</t>
  </si>
  <si>
    <t>TRXXFEA32211</t>
  </si>
  <si>
    <t>TRXXJBA02212</t>
  </si>
  <si>
    <t>AS LİDAŞ (ÇUMRA)</t>
  </si>
  <si>
    <t>TRXASLA22218</t>
  </si>
  <si>
    <t>TRXASLA92211</t>
  </si>
  <si>
    <t>EVLİK (ÇUMRA)</t>
  </si>
  <si>
    <t>TRXEVDA22211</t>
  </si>
  <si>
    <t>TRXXFUA22218</t>
  </si>
  <si>
    <t>TRXXIUA02214</t>
  </si>
  <si>
    <t>TRXKTUA72211</t>
  </si>
  <si>
    <t>TRXASLAD2213</t>
  </si>
  <si>
    <t>TRXXEHA32217</t>
  </si>
  <si>
    <t>TRXXGVA12215</t>
  </si>
  <si>
    <t>TRXXEHA22218</t>
  </si>
  <si>
    <t>TRXXEGA12211</t>
  </si>
  <si>
    <t>TRXMYSA42214</t>
  </si>
  <si>
    <t>TRXTKTA42216</t>
  </si>
  <si>
    <t>ZD LİDAŞ</t>
  </si>
  <si>
    <t>1141</t>
  </si>
  <si>
    <t>1123</t>
  </si>
  <si>
    <t>SALUVAN</t>
  </si>
  <si>
    <t>TRXXGAB62212</t>
  </si>
  <si>
    <t>1121</t>
  </si>
  <si>
    <t>SARAÇ (MERKEZ)</t>
  </si>
  <si>
    <t>TOPLAM (TON)</t>
  </si>
  <si>
    <t>AÇIK</t>
  </si>
  <si>
    <t>KAPALI</t>
  </si>
  <si>
    <t xml:space="preserve">DENİZLİ </t>
  </si>
  <si>
    <t xml:space="preserve"> SATIŞA AÇILAN ELÜS MISIR STOKLARI (KG)</t>
  </si>
  <si>
    <t>TRXAKSI22213</t>
  </si>
  <si>
    <t>2411</t>
  </si>
  <si>
    <t>EREĞLİ TARIM</t>
  </si>
  <si>
    <t>TRXXHKI42216</t>
  </si>
  <si>
    <t>TRXATUI22210</t>
  </si>
  <si>
    <t>TRXAKSI42211</t>
  </si>
  <si>
    <t>TRXXHCI22215</t>
  </si>
  <si>
    <t>2412</t>
  </si>
  <si>
    <t>TRXXHKI52215</t>
  </si>
  <si>
    <t>TRXXEII22219</t>
  </si>
  <si>
    <t>TRXTKTI72216</t>
  </si>
  <si>
    <t>ALTUNTAŞ (AKSARAY MERKEZ)</t>
  </si>
  <si>
    <t>TRXALTI12210</t>
  </si>
  <si>
    <t>TRXPTBI32217</t>
  </si>
  <si>
    <t>TRXXIKI22216</t>
  </si>
  <si>
    <t>TEKİN (BEŞİRİ)</t>
  </si>
  <si>
    <t>TRXXGRI12216</t>
  </si>
  <si>
    <t>TRXXGNI22214</t>
  </si>
  <si>
    <t>TRXHETI22219</t>
  </si>
  <si>
    <t>ÇELİKOĞULLARI</t>
  </si>
  <si>
    <t>TRXXFCI02211</t>
  </si>
  <si>
    <t>TRXXGDI22215</t>
  </si>
  <si>
    <t>TRXXEPI32213</t>
  </si>
  <si>
    <t>BETA GEN (YENİŞEHİR)</t>
  </si>
  <si>
    <t>TRXXEPI12215</t>
  </si>
  <si>
    <t>İZZETTİN DENKTAŞ</t>
  </si>
  <si>
    <t>TRXXJDI12210</t>
  </si>
  <si>
    <t>TRXXFDI32216</t>
  </si>
  <si>
    <t>TRXXFII22216</t>
  </si>
  <si>
    <t>TRXUNSI22215</t>
  </si>
  <si>
    <t>TRXXHLI22216</t>
  </si>
  <si>
    <t>VENÜS SİLO</t>
  </si>
  <si>
    <t>TRXXHTI22219</t>
  </si>
  <si>
    <t>CENSA</t>
  </si>
  <si>
    <t>TRXXESI12219</t>
  </si>
  <si>
    <t>TRXXFCI12210</t>
  </si>
  <si>
    <t>TRXXHPI32216</t>
  </si>
  <si>
    <t>TRXXGDI32214</t>
  </si>
  <si>
    <t>TRXXEPI42212</t>
  </si>
  <si>
    <t>TRXXJDI02211</t>
  </si>
  <si>
    <t>TRXXHLI32215</t>
  </si>
  <si>
    <t>TRXXHTI32218</t>
  </si>
  <si>
    <t>YİĞİTLER AGRO</t>
  </si>
  <si>
    <t>TRXXFOI22214</t>
  </si>
  <si>
    <t>TRXCLDI32218</t>
  </si>
  <si>
    <t>TRXXEGI12214</t>
  </si>
  <si>
    <t>TRXXGVI12218</t>
  </si>
  <si>
    <t>TRXMYSI32218</t>
  </si>
  <si>
    <t>TRXTKTI82215</t>
  </si>
  <si>
    <t>TRXTKTI92214</t>
  </si>
  <si>
    <t>TRXXGZI22218</t>
  </si>
  <si>
    <t>TRXASLI42219</t>
  </si>
  <si>
    <t>TRXASLI32210</t>
  </si>
  <si>
    <t>TRXASLI82215</t>
  </si>
  <si>
    <t>LDR TARIM (KARATAY)</t>
  </si>
  <si>
    <t>TRXXFGI22210</t>
  </si>
  <si>
    <t>TRXXGSI22213</t>
  </si>
  <si>
    <t>TRXKTUI42217</t>
  </si>
  <si>
    <t>TRXAVSI22210</t>
  </si>
  <si>
    <t>TRXRNFI22218</t>
  </si>
  <si>
    <t>TRXXJBI02215</t>
  </si>
  <si>
    <t>TRXYUSI22212</t>
  </si>
  <si>
    <t>TRXXIZI12215</t>
  </si>
  <si>
    <t>TRXEVDI52211</t>
  </si>
  <si>
    <t>TRXASLI52218</t>
  </si>
  <si>
    <t>TRXASLI22211</t>
  </si>
  <si>
    <t>TRXXHDI32212</t>
  </si>
  <si>
    <t>TRXASLI92214</t>
  </si>
  <si>
    <t>TRXXGFI22210</t>
  </si>
  <si>
    <t>TRXXFUI32210</t>
  </si>
  <si>
    <t>TRXKLDI22212</t>
  </si>
  <si>
    <t>TRXXHUI22217</t>
  </si>
  <si>
    <t>TRXTOPI22211</t>
  </si>
  <si>
    <t>TRXATTI32211</t>
  </si>
  <si>
    <t>TRXKTUI52216</t>
  </si>
  <si>
    <t>TRXXFEI12216</t>
  </si>
  <si>
    <t>TRXAVSI32219</t>
  </si>
  <si>
    <t>TRXEVDI42212</t>
  </si>
  <si>
    <t>TRXRNFI32217</t>
  </si>
  <si>
    <t>TOPRAK (KAZIMKARABEKİR)</t>
  </si>
  <si>
    <t>TRXTOPI82215</t>
  </si>
  <si>
    <t>EVLİK (KARAPINAR)</t>
  </si>
  <si>
    <t>TRXEVDI72219</t>
  </si>
  <si>
    <t>TRXSTUI22212</t>
  </si>
  <si>
    <t>TRXXJBI12214</t>
  </si>
  <si>
    <t>TRXGZLI22213</t>
  </si>
  <si>
    <t>TRXXJEI02219</t>
  </si>
  <si>
    <t>TRXXJCI02213</t>
  </si>
  <si>
    <t>TRXTOPI62217</t>
  </si>
  <si>
    <t>TRXTOPI42219</t>
  </si>
  <si>
    <t>TRXXGEI32212</t>
  </si>
  <si>
    <t>TRXXFYI32212</t>
  </si>
  <si>
    <t>TRXXJLI02214</t>
  </si>
  <si>
    <t>TÜRKMEN LİDAŞ</t>
  </si>
  <si>
    <t>TRXXJMI02212</t>
  </si>
  <si>
    <t xml:space="preserve"> SATIŞA AÇILAN MISIR STOKLARI (TON)</t>
  </si>
  <si>
    <t xml:space="preserve"> SATIŞA AÇILAN STOKLAR</t>
  </si>
  <si>
    <t xml:space="preserve">ÜRÜN KODU
</t>
  </si>
  <si>
    <t>2411-2412-2445</t>
  </si>
  <si>
    <t>ŞUBE TOPLAMI</t>
  </si>
  <si>
    <t xml:space="preserve">BAŞMÜDÜRLÜK </t>
  </si>
  <si>
    <t>TRXXHDA22210</t>
  </si>
  <si>
    <t>TRXASLAC2214</t>
  </si>
  <si>
    <t>TRXASLAA2216</t>
  </si>
  <si>
    <t>TRXASLA82212</t>
  </si>
  <si>
    <t>TRXATTA22219</t>
  </si>
  <si>
    <t>TRXXHUA32213</t>
  </si>
  <si>
    <t>TRXSRCA12212</t>
  </si>
  <si>
    <t>TRXGZLA22210</t>
  </si>
  <si>
    <t>MATLI (KONYA)</t>
  </si>
  <si>
    <t>TRXXBJA22210</t>
  </si>
  <si>
    <t>SARAÇ (BEYŞEHİR)</t>
  </si>
  <si>
    <t>TRXSRCA32210</t>
  </si>
  <si>
    <t>TRXXHDA32219</t>
  </si>
  <si>
    <t>TRXASLA32217</t>
  </si>
  <si>
    <t>TRXASLAB2215</t>
  </si>
  <si>
    <t>TRXYALA32215</t>
  </si>
  <si>
    <t>TRXATTA32218</t>
  </si>
  <si>
    <t>TRXEVDA12212</t>
  </si>
  <si>
    <t>TRXSRCA22211</t>
  </si>
  <si>
    <t>TRXXHRA22210</t>
  </si>
  <si>
    <t>TRXXFGA22217</t>
  </si>
  <si>
    <t>TRXSMLA32212</t>
  </si>
  <si>
    <t>TRXGZLA32219</t>
  </si>
  <si>
    <t>TRXXIBA42210</t>
  </si>
  <si>
    <t>TRXXHUA22214</t>
  </si>
  <si>
    <t>TRXXGZA32214</t>
  </si>
  <si>
    <t>TRXTOPA22218</t>
  </si>
  <si>
    <t>TRXXILA02213</t>
  </si>
  <si>
    <t>TRXTOPA42216</t>
  </si>
  <si>
    <t>TRXTOPA32217</t>
  </si>
  <si>
    <t>TRXKTUA32215</t>
  </si>
  <si>
    <t>TRXKLDA22219</t>
  </si>
  <si>
    <t>TRXSRCA42219</t>
  </si>
  <si>
    <t>TRXXBJA32219</t>
  </si>
  <si>
    <t>HEKİMOĞLU</t>
  </si>
  <si>
    <t>TRXHKMA12219</t>
  </si>
  <si>
    <t>TRXXFYA32219</t>
  </si>
  <si>
    <t>TRXXIZA02213</t>
  </si>
  <si>
    <t>TRXXHYA32215</t>
  </si>
  <si>
    <t>TRXHKMA22218</t>
  </si>
  <si>
    <t>2142</t>
  </si>
  <si>
    <t>TRXXEPA12212</t>
  </si>
  <si>
    <t>TRXXGDA32211</t>
  </si>
  <si>
    <t>TRXXFNB92214</t>
  </si>
  <si>
    <t>1122</t>
  </si>
  <si>
    <t>TRXXFNBA2211</t>
  </si>
  <si>
    <t>TRXTKTBS2214</t>
  </si>
  <si>
    <t>TRXTKTBT2213</t>
  </si>
  <si>
    <t>TRXALTB62210</t>
  </si>
  <si>
    <t>TRXALTBA2214</t>
  </si>
  <si>
    <t>TRXXIJB62219</t>
  </si>
  <si>
    <t>TRXXIKBB2210</t>
  </si>
  <si>
    <t>TRXXGDBC2210</t>
  </si>
  <si>
    <t>TRXXGDBD2219</t>
  </si>
  <si>
    <t>TRXXIDB92219</t>
  </si>
  <si>
    <t>TRXXEPBK2218</t>
  </si>
  <si>
    <t>TRXXGDBG2315</t>
  </si>
  <si>
    <t>TRXUNSBH2311</t>
  </si>
  <si>
    <t>TRXXESBS2316</t>
  </si>
  <si>
    <t>TRXXHPB72316</t>
  </si>
  <si>
    <t>TRXXHPBQ2219</t>
  </si>
  <si>
    <t>TRXXEPBD2217</t>
  </si>
  <si>
    <t>TRXXEPB72214</t>
  </si>
  <si>
    <t>TRXTYTBB2217</t>
  </si>
  <si>
    <t>TRXXFHB42211</t>
  </si>
  <si>
    <t>TRXXFHB52210</t>
  </si>
  <si>
    <t>TRXXGHB42219</t>
  </si>
  <si>
    <t>TRXPLTB52219</t>
  </si>
  <si>
    <t>TRXXELB62214</t>
  </si>
  <si>
    <t>TRXXGGB22213</t>
  </si>
  <si>
    <t>TRXXGJBJ2217</t>
  </si>
  <si>
    <t>TRXXGHB62217</t>
  </si>
  <si>
    <t>TRXXEJB42210</t>
  </si>
  <si>
    <t>TRXATABE2213</t>
  </si>
  <si>
    <t>TRXSFTBE2218</t>
  </si>
  <si>
    <t>TRXATABF2212</t>
  </si>
  <si>
    <t>AFŞİN ELBİSTAN</t>
  </si>
  <si>
    <t>TRXXIPB02212</t>
  </si>
  <si>
    <t>TRXXIPB22210</t>
  </si>
  <si>
    <t>TRXAVSB12216</t>
  </si>
  <si>
    <t>TRXXIZB62314</t>
  </si>
  <si>
    <t>TRXTOPB22216</t>
  </si>
  <si>
    <t>TRXTZCBD2213</t>
  </si>
  <si>
    <t>TRXTOPBH2217</t>
  </si>
  <si>
    <t>TRXKTUBQ2338</t>
  </si>
  <si>
    <t>TRXASLBV2319</t>
  </si>
  <si>
    <t>TRXASLBP2317</t>
  </si>
  <si>
    <t>TRXASLBJ2315</t>
  </si>
  <si>
    <t>TRXXJCB22315</t>
  </si>
  <si>
    <t>TRXXFGBD2316</t>
  </si>
  <si>
    <t>TRXYUSBC2313</t>
  </si>
  <si>
    <t>TRXAVSBE2318</t>
  </si>
  <si>
    <t>TRXASLBW2318</t>
  </si>
  <si>
    <t>TRXASLBQ2316</t>
  </si>
  <si>
    <t>TRXAVSBF2317</t>
  </si>
  <si>
    <t>TAVŞU</t>
  </si>
  <si>
    <t>TRXXISB02216</t>
  </si>
  <si>
    <t>TRXXHEB62212</t>
  </si>
  <si>
    <t>SENTİNUS (HİLVAN)</t>
  </si>
  <si>
    <t>TRXXHHBC2314</t>
  </si>
  <si>
    <t>TK (VİRANŞEHİR)</t>
  </si>
  <si>
    <t>TRXTKTBC2311</t>
  </si>
  <si>
    <t>GAP ŞANLIURFA</t>
  </si>
  <si>
    <t>TRXXDTBU2213</t>
  </si>
  <si>
    <t>TRXXHEB52213</t>
  </si>
  <si>
    <t>TRXKTUBK2243</t>
  </si>
  <si>
    <t>TRXMYSB12223</t>
  </si>
  <si>
    <t>AÇIK
1122</t>
  </si>
  <si>
    <t>KAPALI
1122</t>
  </si>
  <si>
    <t>AÇIK
1123</t>
  </si>
  <si>
    <t>KAPALI
1123</t>
  </si>
  <si>
    <t>AÇIK
1141</t>
  </si>
  <si>
    <t>KAPALI
1141</t>
  </si>
  <si>
    <t>ÇAVDAR</t>
  </si>
  <si>
    <t>YULAF</t>
  </si>
  <si>
    <t>TRİTİKALE</t>
  </si>
  <si>
    <t>KAPALI
1518</t>
  </si>
  <si>
    <t>SATIŞA AÇILAN ELÜS EKMEKLİK BUĞDAY STOKLARI (KG)</t>
  </si>
  <si>
    <t>,</t>
  </si>
  <si>
    <t>SATIŞA AÇILAN ELÜS MAKARNALIK BUĞDAY STOKLARI (KG)</t>
  </si>
  <si>
    <t>SATIŞA AÇILAN TMO YERLİ, İTHAL MAKARNALIK BUĞDAY STOKLARI (TON)</t>
  </si>
  <si>
    <t>SATIŞA AÇILAN EKMEKLİK BUĞDAY STOKLARI (TON)</t>
  </si>
  <si>
    <t>SATIŞA AÇILAN ELÜS ARPA STOKLARI (KG)</t>
  </si>
  <si>
    <t>SATIŞA AÇILAN TMO YERLİ, İTHAL ARPA STOKLARI (TON)</t>
  </si>
  <si>
    <t>SATIŞA AÇILAN TMO ÇAVDAR TRİTİKALE YULAF STOKLARI (TON)</t>
  </si>
  <si>
    <t>EK-1/A</t>
  </si>
  <si>
    <t>EK-1/B</t>
  </si>
  <si>
    <t>EK-1/C</t>
  </si>
  <si>
    <t>EK-1/D</t>
  </si>
  <si>
    <t>EK-1/E</t>
  </si>
  <si>
    <t>EK-1/F</t>
  </si>
  <si>
    <t>EK-1/G</t>
  </si>
  <si>
    <t>EK-1/H</t>
  </si>
  <si>
    <t>EK-1/I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</si>
</sst>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##,###,###,###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0.0"/>
    <numFmt numFmtId="186" formatCode="0.000"/>
    <numFmt numFmtId="187" formatCode="#,##0.0"/>
    <numFmt numFmtId="188" formatCode="mmm/yyyy"/>
    <numFmt numFmtId="189" formatCode="#,##0.000"/>
    <numFmt numFmtId="190" formatCode="#,##0.0000"/>
    <numFmt numFmtId="191" formatCode="0.0000"/>
  </numFmts>
  <fonts count="77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Calibri"/>
      <family val="2"/>
    </font>
    <font>
      <sz val="14"/>
      <color theme="1"/>
      <name val="Times New Roman"/>
      <family val="1"/>
    </font>
    <font>
      <sz val="16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63" fillId="0" borderId="0" xfId="0" applyFont="1" applyFill="1" applyAlignment="1">
      <alignment horizontal="center" vertical="center" wrapText="1"/>
    </xf>
    <xf numFmtId="3" fontId="63" fillId="0" borderId="0" xfId="0" applyNumberFormat="1" applyFont="1" applyFill="1" applyAlignment="1">
      <alignment horizontal="center" vertical="center" wrapText="1"/>
    </xf>
    <xf numFmtId="0" fontId="65" fillId="0" borderId="10" xfId="0" applyFont="1" applyBorder="1" applyAlignment="1">
      <alignment horizontal="center" vertical="top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top"/>
    </xf>
    <xf numFmtId="0" fontId="66" fillId="0" borderId="0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center" vertical="center" wrapText="1"/>
    </xf>
    <xf numFmtId="3" fontId="66" fillId="0" borderId="0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right" vertical="center" wrapText="1"/>
    </xf>
    <xf numFmtId="0" fontId="1" fillId="0" borderId="11" xfId="0" applyFont="1" applyFill="1" applyBorder="1" applyAlignment="1">
      <alignment horizontal="left" wrapText="1"/>
    </xf>
    <xf numFmtId="3" fontId="1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0" fontId="65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 wrapText="1"/>
    </xf>
    <xf numFmtId="0" fontId="65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3" fontId="1" fillId="0" borderId="15" xfId="0" applyNumberFormat="1" applyFont="1" applyFill="1" applyBorder="1" applyAlignment="1">
      <alignment horizontal="right" wrapText="1"/>
    </xf>
    <xf numFmtId="3" fontId="1" fillId="0" borderId="15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left"/>
    </xf>
    <xf numFmtId="3" fontId="3" fillId="0" borderId="17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0" fontId="63" fillId="0" borderId="0" xfId="0" applyFont="1" applyAlignment="1">
      <alignment/>
    </xf>
    <xf numFmtId="0" fontId="67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6" fillId="0" borderId="19" xfId="0" applyFont="1" applyFill="1" applyBorder="1" applyAlignment="1">
      <alignment horizontal="center" vertical="center" wrapText="1"/>
    </xf>
    <xf numFmtId="3" fontId="66" fillId="0" borderId="20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top"/>
    </xf>
    <xf numFmtId="0" fontId="68" fillId="0" borderId="10" xfId="0" applyFont="1" applyFill="1" applyBorder="1" applyAlignment="1">
      <alignment horizontal="center" vertical="center" wrapText="1"/>
    </xf>
    <xf numFmtId="3" fontId="68" fillId="0" borderId="12" xfId="0" applyNumberFormat="1" applyFont="1" applyFill="1" applyBorder="1" applyAlignment="1">
      <alignment horizontal="center" vertical="center" wrapText="1"/>
    </xf>
    <xf numFmtId="3" fontId="66" fillId="0" borderId="12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top"/>
    </xf>
    <xf numFmtId="3" fontId="66" fillId="0" borderId="21" xfId="0" applyNumberFormat="1" applyFont="1" applyFill="1" applyBorder="1" applyAlignment="1">
      <alignment horizontal="center" vertical="center" wrapText="1"/>
    </xf>
    <xf numFmtId="3" fontId="66" fillId="33" borderId="22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9" fillId="33" borderId="0" xfId="0" applyFont="1" applyFill="1" applyAlignment="1">
      <alignment horizontal="left" vertical="top"/>
    </xf>
    <xf numFmtId="3" fontId="69" fillId="33" borderId="0" xfId="0" applyNumberFormat="1" applyFont="1" applyFill="1" applyAlignment="1">
      <alignment horizontal="right" vertical="top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6" fillId="0" borderId="0" xfId="0" applyFont="1" applyBorder="1" applyAlignment="1">
      <alignment horizontal="right"/>
    </xf>
    <xf numFmtId="0" fontId="70" fillId="0" borderId="0" xfId="0" applyFont="1" applyFill="1" applyBorder="1" applyAlignment="1">
      <alignment horizontal="center" vertical="center" wrapText="1"/>
    </xf>
    <xf numFmtId="3" fontId="71" fillId="33" borderId="10" xfId="0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0" fontId="72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 horizontal="center"/>
    </xf>
    <xf numFmtId="3" fontId="66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73" fillId="0" borderId="10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center" vertical="center" wrapText="1"/>
    </xf>
    <xf numFmtId="3" fontId="73" fillId="0" borderId="12" xfId="0" applyNumberFormat="1" applyFont="1" applyFill="1" applyBorder="1" applyAlignment="1">
      <alignment horizontal="center" vertical="center" wrapText="1"/>
    </xf>
    <xf numFmtId="3" fontId="65" fillId="0" borderId="12" xfId="0" applyNumberFormat="1" applyFont="1" applyBorder="1" applyAlignment="1">
      <alignment horizontal="center" vertical="center"/>
    </xf>
    <xf numFmtId="3" fontId="65" fillId="0" borderId="12" xfId="0" applyNumberFormat="1" applyFont="1" applyFill="1" applyBorder="1" applyAlignment="1">
      <alignment horizontal="center" vertical="center" wrapText="1"/>
    </xf>
    <xf numFmtId="3" fontId="73" fillId="0" borderId="21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/>
    </xf>
    <xf numFmtId="0" fontId="74" fillId="0" borderId="0" xfId="0" applyFont="1" applyFill="1" applyAlignment="1">
      <alignment horizontal="center" vertical="center" wrapText="1"/>
    </xf>
    <xf numFmtId="0" fontId="66" fillId="0" borderId="25" xfId="0" applyFont="1" applyFill="1" applyBorder="1" applyAlignment="1">
      <alignment horizontal="left" vertical="center" wrapText="1"/>
    </xf>
    <xf numFmtId="0" fontId="66" fillId="0" borderId="26" xfId="0" applyFont="1" applyFill="1" applyBorder="1" applyAlignment="1">
      <alignment horizontal="center" vertical="center" wrapText="1"/>
    </xf>
    <xf numFmtId="0" fontId="66" fillId="0" borderId="27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75" fillId="0" borderId="0" xfId="0" applyFont="1" applyFill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68" fillId="0" borderId="10" xfId="0" applyNumberFormat="1" applyFont="1" applyBorder="1" applyAlignment="1">
      <alignment horizontal="center" vertical="center"/>
    </xf>
    <xf numFmtId="3" fontId="66" fillId="0" borderId="10" xfId="0" applyNumberFormat="1" applyFont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3" fontId="68" fillId="0" borderId="10" xfId="0" applyNumberFormat="1" applyFont="1" applyFill="1" applyBorder="1" applyAlignment="1">
      <alignment horizontal="center" vertical="center"/>
    </xf>
    <xf numFmtId="3" fontId="6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66" fillId="0" borderId="15" xfId="0" applyNumberFormat="1" applyFont="1" applyFill="1" applyBorder="1" applyAlignment="1">
      <alignment horizontal="center" vertical="center" wrapText="1"/>
    </xf>
    <xf numFmtId="3" fontId="66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6" fillId="0" borderId="0" xfId="0" applyFont="1" applyFill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3" fontId="3" fillId="0" borderId="28" xfId="0" applyNumberFormat="1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center"/>
    </xf>
    <xf numFmtId="0" fontId="63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3" fillId="0" borderId="11" xfId="0" applyFont="1" applyFill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right"/>
    </xf>
    <xf numFmtId="0" fontId="3" fillId="0" borderId="30" xfId="0" applyFont="1" applyFill="1" applyBorder="1" applyAlignment="1">
      <alignment horizontal="left" wrapText="1"/>
    </xf>
    <xf numFmtId="3" fontId="3" fillId="0" borderId="31" xfId="0" applyNumberFormat="1" applyFont="1" applyFill="1" applyBorder="1" applyAlignment="1">
      <alignment horizontal="right" wrapText="1"/>
    </xf>
    <xf numFmtId="3" fontId="3" fillId="0" borderId="21" xfId="0" applyNumberFormat="1" applyFont="1" applyFill="1" applyBorder="1" applyAlignment="1">
      <alignment horizontal="right" wrapText="1"/>
    </xf>
    <xf numFmtId="3" fontId="3" fillId="0" borderId="12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1" fontId="5" fillId="0" borderId="29" xfId="0" applyNumberFormat="1" applyFont="1" applyFill="1" applyBorder="1" applyAlignment="1">
      <alignment horizontal="center" vertical="center" wrapText="1"/>
    </xf>
    <xf numFmtId="3" fontId="2" fillId="34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0" fontId="43" fillId="0" borderId="0" xfId="0" applyFont="1" applyFill="1" applyAlignment="1">
      <alignment/>
    </xf>
    <xf numFmtId="0" fontId="76" fillId="0" borderId="10" xfId="0" applyFont="1" applyFill="1" applyBorder="1" applyAlignment="1">
      <alignment horizontal="center" vertical="top" wrapText="1"/>
    </xf>
    <xf numFmtId="0" fontId="76" fillId="0" borderId="0" xfId="0" applyFont="1" applyFill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 vertical="top"/>
    </xf>
    <xf numFmtId="3" fontId="76" fillId="0" borderId="10" xfId="0" applyNumberFormat="1" applyFont="1" applyFill="1" applyBorder="1" applyAlignment="1">
      <alignment horizontal="center" vertical="center"/>
    </xf>
    <xf numFmtId="0" fontId="76" fillId="0" borderId="0" xfId="0" applyFont="1" applyFill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top" wrapText="1"/>
    </xf>
    <xf numFmtId="3" fontId="76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0" fontId="74" fillId="0" borderId="0" xfId="0" applyFont="1" applyFill="1" applyAlignment="1">
      <alignment horizontal="right" vertical="center" wrapText="1"/>
    </xf>
    <xf numFmtId="3" fontId="1" fillId="0" borderId="32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horizontal="right" vertical="center"/>
    </xf>
    <xf numFmtId="3" fontId="63" fillId="0" borderId="0" xfId="0" applyNumberFormat="1" applyFont="1" applyFill="1" applyAlignment="1">
      <alignment horizontal="right" vertical="center" wrapText="1"/>
    </xf>
    <xf numFmtId="3" fontId="12" fillId="0" borderId="0" xfId="0" applyNumberFormat="1" applyFont="1" applyAlignment="1">
      <alignment horizontal="right"/>
    </xf>
    <xf numFmtId="0" fontId="12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1" fontId="3" fillId="0" borderId="29" xfId="0" applyNumberFormat="1" applyFont="1" applyFill="1" applyBorder="1" applyAlignment="1">
      <alignment horizontal="center" vertical="center" wrapText="1"/>
    </xf>
    <xf numFmtId="3" fontId="70" fillId="0" borderId="10" xfId="0" applyNumberFormat="1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left" wrapText="1"/>
    </xf>
    <xf numFmtId="3" fontId="7" fillId="0" borderId="10" xfId="0" applyNumberFormat="1" applyFont="1" applyFill="1" applyBorder="1" applyAlignment="1">
      <alignment horizontal="right"/>
    </xf>
    <xf numFmtId="3" fontId="71" fillId="33" borderId="10" xfId="0" applyNumberFormat="1" applyFont="1" applyFill="1" applyBorder="1" applyAlignment="1">
      <alignment horizontal="right" wrapText="1"/>
    </xf>
    <xf numFmtId="3" fontId="66" fillId="0" borderId="10" xfId="0" applyNumberFormat="1" applyFont="1" applyFill="1" applyBorder="1" applyAlignment="1">
      <alignment horizontal="left"/>
    </xf>
    <xf numFmtId="3" fontId="66" fillId="0" borderId="10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68" fillId="0" borderId="35" xfId="0" applyFont="1" applyBorder="1" applyAlignment="1">
      <alignment horizontal="center" vertical="center"/>
    </xf>
    <xf numFmtId="0" fontId="68" fillId="0" borderId="36" xfId="0" applyFont="1" applyBorder="1" applyAlignment="1">
      <alignment horizontal="center" vertical="center"/>
    </xf>
    <xf numFmtId="0" fontId="68" fillId="0" borderId="37" xfId="0" applyFont="1" applyBorder="1" applyAlignment="1">
      <alignment horizontal="center" vertical="center"/>
    </xf>
    <xf numFmtId="0" fontId="66" fillId="0" borderId="38" xfId="0" applyFont="1" applyFill="1" applyBorder="1" applyAlignment="1">
      <alignment horizontal="center" vertical="center" wrapText="1"/>
    </xf>
    <xf numFmtId="0" fontId="66" fillId="0" borderId="26" xfId="0" applyFont="1" applyFill="1" applyBorder="1" applyAlignment="1">
      <alignment horizontal="center" vertical="center" wrapText="1"/>
    </xf>
    <xf numFmtId="0" fontId="66" fillId="0" borderId="3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40" xfId="0" applyNumberFormat="1" applyFont="1" applyFill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0" fontId="76" fillId="0" borderId="32" xfId="0" applyFont="1" applyFill="1" applyBorder="1" applyAlignment="1">
      <alignment horizontal="center" vertical="top" wrapText="1"/>
    </xf>
    <xf numFmtId="0" fontId="10" fillId="0" borderId="29" xfId="0" applyFont="1" applyFill="1" applyBorder="1" applyAlignment="1">
      <alignment horizontal="center" vertical="top"/>
    </xf>
    <xf numFmtId="0" fontId="10" fillId="0" borderId="41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/>
    </xf>
    <xf numFmtId="0" fontId="76" fillId="0" borderId="42" xfId="0" applyFont="1" applyFill="1" applyBorder="1" applyAlignment="1">
      <alignment horizontal="center" vertical="center" wrapText="1"/>
    </xf>
    <xf numFmtId="0" fontId="76" fillId="0" borderId="4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73" fillId="0" borderId="30" xfId="0" applyFont="1" applyFill="1" applyBorder="1" applyAlignment="1">
      <alignment horizontal="center" vertical="center" wrapText="1"/>
    </xf>
    <xf numFmtId="0" fontId="73" fillId="0" borderId="31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73" fillId="0" borderId="44" xfId="0" applyFont="1" applyFill="1" applyBorder="1" applyAlignment="1">
      <alignment horizontal="center" vertical="center" wrapText="1"/>
    </xf>
    <xf numFmtId="0" fontId="73" fillId="0" borderId="45" xfId="0" applyFont="1" applyFill="1" applyBorder="1" applyAlignment="1">
      <alignment horizontal="center" vertical="center" wrapText="1"/>
    </xf>
    <xf numFmtId="0" fontId="73" fillId="0" borderId="46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left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50" xfId="0" applyNumberFormat="1" applyFont="1" applyFill="1" applyBorder="1" applyAlignment="1">
      <alignment horizontal="center" vertical="center" wrapText="1"/>
    </xf>
    <xf numFmtId="3" fontId="5" fillId="0" borderId="51" xfId="0" applyNumberFormat="1" applyFont="1" applyFill="1" applyBorder="1" applyAlignment="1">
      <alignment horizontal="center" vertical="center" wrapText="1"/>
    </xf>
    <xf numFmtId="3" fontId="5" fillId="0" borderId="52" xfId="0" applyNumberFormat="1" applyFont="1" applyFill="1" applyBorder="1" applyAlignment="1">
      <alignment horizontal="center" vertical="center" wrapText="1"/>
    </xf>
    <xf numFmtId="3" fontId="5" fillId="0" borderId="53" xfId="0" applyNumberFormat="1" applyFont="1" applyFill="1" applyBorder="1" applyAlignment="1">
      <alignment horizontal="center" vertical="center" wrapText="1"/>
    </xf>
    <xf numFmtId="3" fontId="5" fillId="0" borderId="54" xfId="0" applyNumberFormat="1" applyFont="1" applyFill="1" applyBorder="1" applyAlignment="1">
      <alignment horizontal="center" vertical="center" wrapText="1"/>
    </xf>
    <xf numFmtId="1" fontId="5" fillId="0" borderId="29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66" fillId="0" borderId="38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/>
    </xf>
    <xf numFmtId="0" fontId="66" fillId="0" borderId="50" xfId="0" applyFont="1" applyBorder="1" applyAlignment="1">
      <alignment horizontal="center" vertical="center"/>
    </xf>
    <xf numFmtId="0" fontId="66" fillId="0" borderId="55" xfId="0" applyFont="1" applyBorder="1" applyAlignment="1">
      <alignment horizontal="center" vertical="center"/>
    </xf>
    <xf numFmtId="0" fontId="70" fillId="0" borderId="56" xfId="0" applyFont="1" applyFill="1" applyBorder="1" applyAlignment="1">
      <alignment horizontal="center" vertical="center" wrapText="1"/>
    </xf>
    <xf numFmtId="0" fontId="70" fillId="0" borderId="57" xfId="0" applyFont="1" applyFill="1" applyBorder="1" applyAlignment="1">
      <alignment horizontal="center" vertical="center" wrapText="1"/>
    </xf>
    <xf numFmtId="0" fontId="70" fillId="0" borderId="58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3" fontId="70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 wrapText="1"/>
    </xf>
    <xf numFmtId="3" fontId="3" fillId="33" borderId="50" xfId="0" applyNumberFormat="1" applyFont="1" applyFill="1" applyBorder="1" applyAlignment="1">
      <alignment horizontal="center" vertical="center" wrapText="1"/>
    </xf>
    <xf numFmtId="3" fontId="3" fillId="33" borderId="51" xfId="0" applyNumberFormat="1" applyFont="1" applyFill="1" applyBorder="1" applyAlignment="1">
      <alignment horizontal="center" vertical="center" wrapText="1"/>
    </xf>
    <xf numFmtId="3" fontId="3" fillId="0" borderId="52" xfId="0" applyNumberFormat="1" applyFont="1" applyFill="1" applyBorder="1" applyAlignment="1">
      <alignment horizontal="center" vertical="center" wrapText="1"/>
    </xf>
    <xf numFmtId="3" fontId="3" fillId="0" borderId="53" xfId="0" applyNumberFormat="1" applyFont="1" applyFill="1" applyBorder="1" applyAlignment="1">
      <alignment horizontal="center" vertical="center" wrapText="1"/>
    </xf>
    <xf numFmtId="3" fontId="3" fillId="0" borderId="54" xfId="0" applyNumberFormat="1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76"/>
  <sheetViews>
    <sheetView tabSelected="1" zoomScalePageLayoutView="0" workbookViewId="0" topLeftCell="A1">
      <selection activeCell="A2" sqref="A2:E2"/>
    </sheetView>
  </sheetViews>
  <sheetFormatPr defaultColWidth="9.140625" defaultRowHeight="12.75"/>
  <cols>
    <col min="1" max="1" width="36.28125" style="65" customWidth="1"/>
    <col min="2" max="2" width="44.8515625" style="65" customWidth="1"/>
    <col min="3" max="3" width="24.8515625" style="65" customWidth="1"/>
    <col min="4" max="4" width="22.421875" style="65" customWidth="1"/>
    <col min="5" max="5" width="31.28125" style="65" customWidth="1"/>
    <col min="6" max="6" width="10.28125" style="65" bestFit="1" customWidth="1"/>
    <col min="7" max="7" width="19.140625" style="65" bestFit="1" customWidth="1"/>
    <col min="8" max="8" width="18.28125" style="65" bestFit="1" customWidth="1"/>
    <col min="9" max="9" width="9.140625" style="65" customWidth="1"/>
    <col min="10" max="10" width="11.7109375" style="65" customWidth="1"/>
    <col min="11" max="16384" width="9.140625" style="65" customWidth="1"/>
  </cols>
  <sheetData>
    <row r="1" ht="19.5" thickBot="1">
      <c r="E1" s="118" t="s">
        <v>497</v>
      </c>
    </row>
    <row r="2" spans="1:5" ht="53.25" customHeight="1" thickBot="1">
      <c r="A2" s="148" t="s">
        <v>491</v>
      </c>
      <c r="B2" s="149"/>
      <c r="C2" s="149"/>
      <c r="D2" s="149"/>
      <c r="E2" s="149"/>
    </row>
    <row r="3" spans="1:5" ht="52.5" customHeight="1" thickBot="1">
      <c r="A3" s="66" t="s">
        <v>371</v>
      </c>
      <c r="B3" s="67" t="s">
        <v>229</v>
      </c>
      <c r="C3" s="68" t="s">
        <v>48</v>
      </c>
      <c r="D3" s="67" t="s">
        <v>230</v>
      </c>
      <c r="E3" s="68" t="s">
        <v>231</v>
      </c>
    </row>
    <row r="4" spans="1:6" ht="30" customHeight="1">
      <c r="A4" s="141" t="s">
        <v>10</v>
      </c>
      <c r="B4" s="69" t="s">
        <v>54</v>
      </c>
      <c r="C4" s="69" t="s">
        <v>415</v>
      </c>
      <c r="D4" s="69" t="s">
        <v>416</v>
      </c>
      <c r="E4" s="70">
        <v>3269440</v>
      </c>
      <c r="F4" s="71"/>
    </row>
    <row r="5" spans="1:6" ht="30" customHeight="1">
      <c r="A5" s="142"/>
      <c r="B5" s="69" t="s">
        <v>54</v>
      </c>
      <c r="C5" s="69" t="s">
        <v>417</v>
      </c>
      <c r="D5" s="69" t="s">
        <v>261</v>
      </c>
      <c r="E5" s="70">
        <v>2293120</v>
      </c>
      <c r="F5" s="71"/>
    </row>
    <row r="6" spans="1:6" ht="30" customHeight="1">
      <c r="A6" s="143"/>
      <c r="B6" s="144" t="s">
        <v>0</v>
      </c>
      <c r="C6" s="145"/>
      <c r="D6" s="146"/>
      <c r="E6" s="72">
        <f>SUM(E4:E5)</f>
        <v>5562560</v>
      </c>
      <c r="F6" s="71"/>
    </row>
    <row r="7" spans="1:6" ht="30" customHeight="1">
      <c r="A7" s="132" t="s">
        <v>12</v>
      </c>
      <c r="B7" s="73" t="s">
        <v>62</v>
      </c>
      <c r="C7" s="73" t="s">
        <v>418</v>
      </c>
      <c r="D7" s="73" t="s">
        <v>261</v>
      </c>
      <c r="E7" s="70">
        <v>901880</v>
      </c>
      <c r="F7" s="71"/>
    </row>
    <row r="8" spans="1:6" ht="30" customHeight="1">
      <c r="A8" s="133"/>
      <c r="B8" s="73" t="s">
        <v>62</v>
      </c>
      <c r="C8" s="73" t="s">
        <v>419</v>
      </c>
      <c r="D8" s="73" t="s">
        <v>260</v>
      </c>
      <c r="E8" s="70">
        <v>359640</v>
      </c>
      <c r="F8" s="71"/>
    </row>
    <row r="9" spans="1:6" ht="30" customHeight="1">
      <c r="A9" s="133"/>
      <c r="B9" s="73" t="s">
        <v>64</v>
      </c>
      <c r="C9" s="73" t="s">
        <v>420</v>
      </c>
      <c r="D9" s="73" t="s">
        <v>260</v>
      </c>
      <c r="E9" s="70">
        <v>224000</v>
      </c>
      <c r="F9" s="71"/>
    </row>
    <row r="10" spans="1:6" ht="30" customHeight="1">
      <c r="A10" s="133"/>
      <c r="B10" s="73" t="s">
        <v>63</v>
      </c>
      <c r="C10" s="73" t="s">
        <v>421</v>
      </c>
      <c r="D10" s="73" t="s">
        <v>260</v>
      </c>
      <c r="E10" s="70">
        <v>193660</v>
      </c>
      <c r="F10" s="71"/>
    </row>
    <row r="11" spans="1:6" ht="30" customHeight="1">
      <c r="A11" s="147"/>
      <c r="B11" s="144" t="s">
        <v>0</v>
      </c>
      <c r="C11" s="145"/>
      <c r="D11" s="146"/>
      <c r="E11" s="74">
        <f>SUM(E7:E10)</f>
        <v>1679180</v>
      </c>
      <c r="F11" s="71"/>
    </row>
    <row r="12" spans="1:6" ht="30" customHeight="1">
      <c r="A12" s="132" t="s">
        <v>14</v>
      </c>
      <c r="B12" s="73" t="s">
        <v>70</v>
      </c>
      <c r="C12" s="73" t="s">
        <v>422</v>
      </c>
      <c r="D12" s="73" t="s">
        <v>264</v>
      </c>
      <c r="E12" s="70">
        <v>1647700</v>
      </c>
      <c r="F12" s="71"/>
    </row>
    <row r="13" spans="1:6" ht="30" customHeight="1">
      <c r="A13" s="133"/>
      <c r="B13" s="73" t="s">
        <v>69</v>
      </c>
      <c r="C13" s="73" t="s">
        <v>423</v>
      </c>
      <c r="D13" s="73" t="s">
        <v>264</v>
      </c>
      <c r="E13" s="70">
        <v>2891560</v>
      </c>
      <c r="F13" s="71"/>
    </row>
    <row r="14" spans="1:6" ht="30" customHeight="1">
      <c r="A14" s="133"/>
      <c r="B14" s="69" t="s">
        <v>262</v>
      </c>
      <c r="C14" s="69" t="s">
        <v>263</v>
      </c>
      <c r="D14" s="69" t="s">
        <v>264</v>
      </c>
      <c r="E14" s="75">
        <v>10000000</v>
      </c>
      <c r="F14" s="71"/>
    </row>
    <row r="15" spans="1:6" ht="30" customHeight="1">
      <c r="A15" s="147"/>
      <c r="B15" s="144" t="s">
        <v>0</v>
      </c>
      <c r="C15" s="145"/>
      <c r="D15" s="146"/>
      <c r="E15" s="76">
        <f>SUM(E12:E14)</f>
        <v>14539260</v>
      </c>
      <c r="F15" s="71"/>
    </row>
    <row r="16" spans="1:6" ht="30" customHeight="1">
      <c r="A16" s="132" t="s">
        <v>17</v>
      </c>
      <c r="B16" s="73" t="s">
        <v>95</v>
      </c>
      <c r="C16" s="73" t="s">
        <v>424</v>
      </c>
      <c r="D16" s="73" t="s">
        <v>416</v>
      </c>
      <c r="E16" s="70">
        <v>419580</v>
      </c>
      <c r="F16" s="71"/>
    </row>
    <row r="17" spans="1:6" ht="30" customHeight="1">
      <c r="A17" s="133"/>
      <c r="B17" s="73" t="s">
        <v>95</v>
      </c>
      <c r="C17" s="73" t="s">
        <v>425</v>
      </c>
      <c r="D17" s="73" t="s">
        <v>261</v>
      </c>
      <c r="E17" s="70">
        <v>641840</v>
      </c>
      <c r="F17" s="71"/>
    </row>
    <row r="18" spans="1:6" ht="30" customHeight="1">
      <c r="A18" s="133"/>
      <c r="B18" s="73" t="s">
        <v>94</v>
      </c>
      <c r="C18" s="73" t="s">
        <v>426</v>
      </c>
      <c r="D18" s="73" t="s">
        <v>260</v>
      </c>
      <c r="E18" s="70">
        <v>766952</v>
      </c>
      <c r="F18" s="71"/>
    </row>
    <row r="19" spans="1:6" ht="30" customHeight="1">
      <c r="A19" s="133"/>
      <c r="B19" s="73" t="s">
        <v>89</v>
      </c>
      <c r="C19" s="73" t="s">
        <v>427</v>
      </c>
      <c r="D19" s="73" t="s">
        <v>260</v>
      </c>
      <c r="E19" s="70">
        <v>17380</v>
      </c>
      <c r="F19" s="71"/>
    </row>
    <row r="20" spans="1:6" ht="30" customHeight="1">
      <c r="A20" s="133"/>
      <c r="B20" s="73" t="s">
        <v>95</v>
      </c>
      <c r="C20" s="73" t="s">
        <v>428</v>
      </c>
      <c r="D20" s="73" t="s">
        <v>416</v>
      </c>
      <c r="E20" s="70">
        <v>325880</v>
      </c>
      <c r="F20" s="71"/>
    </row>
    <row r="21" spans="1:6" ht="30" customHeight="1">
      <c r="A21" s="133"/>
      <c r="B21" s="73" t="s">
        <v>97</v>
      </c>
      <c r="C21" s="73" t="s">
        <v>429</v>
      </c>
      <c r="D21" s="73" t="s">
        <v>261</v>
      </c>
      <c r="E21" s="70">
        <v>690440</v>
      </c>
      <c r="F21" s="71"/>
    </row>
    <row r="22" spans="1:6" ht="30" customHeight="1">
      <c r="A22" s="133"/>
      <c r="B22" s="73" t="s">
        <v>304</v>
      </c>
      <c r="C22" s="73" t="s">
        <v>430</v>
      </c>
      <c r="D22" s="73" t="s">
        <v>261</v>
      </c>
      <c r="E22" s="70">
        <v>670000</v>
      </c>
      <c r="F22" s="71"/>
    </row>
    <row r="23" spans="1:6" ht="30" customHeight="1">
      <c r="A23" s="133"/>
      <c r="B23" s="73" t="s">
        <v>98</v>
      </c>
      <c r="C23" s="73" t="s">
        <v>431</v>
      </c>
      <c r="D23" s="73" t="s">
        <v>261</v>
      </c>
      <c r="E23" s="70">
        <v>405340</v>
      </c>
      <c r="F23" s="71"/>
    </row>
    <row r="24" spans="1:6" ht="30" customHeight="1">
      <c r="A24" s="133"/>
      <c r="B24" s="73" t="s">
        <v>98</v>
      </c>
      <c r="C24" s="73" t="s">
        <v>432</v>
      </c>
      <c r="D24" s="73" t="s">
        <v>416</v>
      </c>
      <c r="E24" s="70">
        <v>1500000</v>
      </c>
      <c r="F24" s="71"/>
    </row>
    <row r="25" spans="1:6" ht="30" customHeight="1">
      <c r="A25" s="133"/>
      <c r="B25" s="77" t="s">
        <v>89</v>
      </c>
      <c r="C25" s="77" t="s">
        <v>433</v>
      </c>
      <c r="D25" s="77" t="s">
        <v>416</v>
      </c>
      <c r="E25" s="78">
        <v>2997800</v>
      </c>
      <c r="F25" s="71"/>
    </row>
    <row r="26" spans="1:6" ht="30" customHeight="1">
      <c r="A26" s="133"/>
      <c r="B26" s="77" t="s">
        <v>294</v>
      </c>
      <c r="C26" s="77" t="s">
        <v>434</v>
      </c>
      <c r="D26" s="77" t="s">
        <v>416</v>
      </c>
      <c r="E26" s="78">
        <v>2314040</v>
      </c>
      <c r="F26" s="71"/>
    </row>
    <row r="27" spans="1:6" ht="30" customHeight="1">
      <c r="A27" s="147"/>
      <c r="B27" s="144" t="s">
        <v>0</v>
      </c>
      <c r="C27" s="145"/>
      <c r="D27" s="146"/>
      <c r="E27" s="79">
        <f>SUM(E16:E26)</f>
        <v>10749252</v>
      </c>
      <c r="F27" s="71"/>
    </row>
    <row r="28" spans="1:6" ht="30" customHeight="1">
      <c r="A28" s="132" t="s">
        <v>19</v>
      </c>
      <c r="B28" s="73" t="s">
        <v>116</v>
      </c>
      <c r="C28" s="73" t="s">
        <v>435</v>
      </c>
      <c r="D28" s="73" t="s">
        <v>264</v>
      </c>
      <c r="E28" s="70">
        <v>4438820</v>
      </c>
      <c r="F28" s="71"/>
    </row>
    <row r="29" spans="1:6" ht="30" customHeight="1">
      <c r="A29" s="133"/>
      <c r="B29" s="73" t="s">
        <v>117</v>
      </c>
      <c r="C29" s="73" t="s">
        <v>436</v>
      </c>
      <c r="D29" s="73" t="s">
        <v>416</v>
      </c>
      <c r="E29" s="70">
        <v>611440</v>
      </c>
      <c r="F29" s="71"/>
    </row>
    <row r="30" spans="1:6" ht="30" customHeight="1">
      <c r="A30" s="133"/>
      <c r="B30" s="73" t="s">
        <v>117</v>
      </c>
      <c r="C30" s="73" t="s">
        <v>437</v>
      </c>
      <c r="D30" s="73" t="s">
        <v>261</v>
      </c>
      <c r="E30" s="70">
        <v>10618880</v>
      </c>
      <c r="F30" s="71"/>
    </row>
    <row r="31" spans="1:6" ht="30" customHeight="1">
      <c r="A31" s="147"/>
      <c r="B31" s="144" t="s">
        <v>0</v>
      </c>
      <c r="C31" s="145"/>
      <c r="D31" s="146"/>
      <c r="E31" s="74">
        <f>SUM(E28:E30)</f>
        <v>15669140</v>
      </c>
      <c r="F31" s="71"/>
    </row>
    <row r="32" spans="1:6" ht="30" customHeight="1">
      <c r="A32" s="132" t="s">
        <v>21</v>
      </c>
      <c r="B32" s="73" t="s">
        <v>127</v>
      </c>
      <c r="C32" s="73" t="s">
        <v>438</v>
      </c>
      <c r="D32" s="73" t="s">
        <v>416</v>
      </c>
      <c r="E32" s="70">
        <v>49140</v>
      </c>
      <c r="F32" s="71"/>
    </row>
    <row r="33" spans="1:6" ht="30" customHeight="1">
      <c r="A33" s="133"/>
      <c r="B33" s="73" t="s">
        <v>129</v>
      </c>
      <c r="C33" s="73" t="s">
        <v>439</v>
      </c>
      <c r="D33" s="73" t="s">
        <v>416</v>
      </c>
      <c r="E33" s="70">
        <v>679860</v>
      </c>
      <c r="F33" s="71"/>
    </row>
    <row r="34" spans="1:6" ht="30" customHeight="1">
      <c r="A34" s="133"/>
      <c r="B34" s="73" t="s">
        <v>130</v>
      </c>
      <c r="C34" s="73" t="s">
        <v>440</v>
      </c>
      <c r="D34" s="73" t="s">
        <v>416</v>
      </c>
      <c r="E34" s="70">
        <v>335460</v>
      </c>
      <c r="F34" s="71"/>
    </row>
    <row r="35" spans="1:6" ht="30" customHeight="1">
      <c r="A35" s="133"/>
      <c r="B35" s="73" t="s">
        <v>126</v>
      </c>
      <c r="C35" s="73" t="s">
        <v>441</v>
      </c>
      <c r="D35" s="73" t="s">
        <v>261</v>
      </c>
      <c r="E35" s="70">
        <v>53160</v>
      </c>
      <c r="F35" s="71"/>
    </row>
    <row r="36" spans="1:6" ht="30" customHeight="1">
      <c r="A36" s="133"/>
      <c r="B36" s="73" t="s">
        <v>128</v>
      </c>
      <c r="C36" s="73" t="s">
        <v>442</v>
      </c>
      <c r="D36" s="73" t="s">
        <v>261</v>
      </c>
      <c r="E36" s="70">
        <v>728020</v>
      </c>
      <c r="F36" s="71"/>
    </row>
    <row r="37" spans="1:6" ht="30" customHeight="1">
      <c r="A37" s="133"/>
      <c r="B37" s="73" t="s">
        <v>127</v>
      </c>
      <c r="C37" s="73" t="s">
        <v>443</v>
      </c>
      <c r="D37" s="73" t="s">
        <v>260</v>
      </c>
      <c r="E37" s="70">
        <v>400000</v>
      </c>
      <c r="F37" s="71"/>
    </row>
    <row r="38" spans="1:6" ht="30" customHeight="1">
      <c r="A38" s="133"/>
      <c r="B38" s="73" t="s">
        <v>131</v>
      </c>
      <c r="C38" s="73" t="s">
        <v>444</v>
      </c>
      <c r="D38" s="73" t="s">
        <v>261</v>
      </c>
      <c r="E38" s="70">
        <v>906170</v>
      </c>
      <c r="F38" s="71"/>
    </row>
    <row r="39" spans="1:6" ht="30" customHeight="1">
      <c r="A39" s="147"/>
      <c r="B39" s="144" t="s">
        <v>0</v>
      </c>
      <c r="C39" s="145"/>
      <c r="D39" s="146"/>
      <c r="E39" s="72">
        <f>SUM(E32:E38)</f>
        <v>3151810</v>
      </c>
      <c r="F39" s="71"/>
    </row>
    <row r="40" spans="1:6" ht="30" customHeight="1">
      <c r="A40" s="141" t="s">
        <v>39</v>
      </c>
      <c r="B40" s="80" t="s">
        <v>120</v>
      </c>
      <c r="C40" s="80" t="s">
        <v>445</v>
      </c>
      <c r="D40" s="80" t="s">
        <v>416</v>
      </c>
      <c r="E40" s="81">
        <v>7560</v>
      </c>
      <c r="F40" s="71"/>
    </row>
    <row r="41" spans="1:6" ht="30" customHeight="1">
      <c r="A41" s="142"/>
      <c r="B41" s="80" t="s">
        <v>124</v>
      </c>
      <c r="C41" s="80" t="s">
        <v>446</v>
      </c>
      <c r="D41" s="80" t="s">
        <v>261</v>
      </c>
      <c r="E41" s="81">
        <v>988000</v>
      </c>
      <c r="F41" s="71"/>
    </row>
    <row r="42" spans="1:6" ht="30" customHeight="1">
      <c r="A42" s="142"/>
      <c r="B42" s="73" t="s">
        <v>120</v>
      </c>
      <c r="C42" s="73" t="s">
        <v>447</v>
      </c>
      <c r="D42" s="73" t="s">
        <v>261</v>
      </c>
      <c r="E42" s="70">
        <v>1994310</v>
      </c>
      <c r="F42" s="71"/>
    </row>
    <row r="43" spans="1:6" ht="30" customHeight="1">
      <c r="A43" s="142"/>
      <c r="B43" s="73" t="s">
        <v>448</v>
      </c>
      <c r="C43" s="73" t="s">
        <v>449</v>
      </c>
      <c r="D43" s="73" t="s">
        <v>416</v>
      </c>
      <c r="E43" s="70">
        <v>4000000</v>
      </c>
      <c r="F43" s="71"/>
    </row>
    <row r="44" spans="1:6" ht="30" customHeight="1">
      <c r="A44" s="142"/>
      <c r="B44" s="73" t="s">
        <v>448</v>
      </c>
      <c r="C44" s="73" t="s">
        <v>450</v>
      </c>
      <c r="D44" s="73" t="s">
        <v>260</v>
      </c>
      <c r="E44" s="70">
        <v>3351210</v>
      </c>
      <c r="F44" s="71"/>
    </row>
    <row r="45" spans="1:6" ht="30" customHeight="1">
      <c r="A45" s="143"/>
      <c r="B45" s="144" t="s">
        <v>0</v>
      </c>
      <c r="C45" s="145"/>
      <c r="D45" s="146"/>
      <c r="E45" s="74">
        <f>SUM(E40:E44)</f>
        <v>10341080</v>
      </c>
      <c r="F45" s="71"/>
    </row>
    <row r="46" spans="1:6" ht="30" customHeight="1">
      <c r="A46" s="141" t="s">
        <v>23</v>
      </c>
      <c r="B46" s="80" t="s">
        <v>162</v>
      </c>
      <c r="C46" s="80" t="s">
        <v>451</v>
      </c>
      <c r="D46" s="80">
        <v>1122</v>
      </c>
      <c r="E46" s="70">
        <v>1821195</v>
      </c>
      <c r="F46" s="71"/>
    </row>
    <row r="47" spans="1:6" ht="30" customHeight="1">
      <c r="A47" s="142"/>
      <c r="B47" s="80" t="s">
        <v>181</v>
      </c>
      <c r="C47" s="80" t="s">
        <v>452</v>
      </c>
      <c r="D47" s="80">
        <v>1122</v>
      </c>
      <c r="E47" s="70">
        <v>1125900</v>
      </c>
      <c r="F47" s="71"/>
    </row>
    <row r="48" spans="1:6" ht="30" customHeight="1">
      <c r="A48" s="142"/>
      <c r="B48" s="73" t="s">
        <v>350</v>
      </c>
      <c r="C48" s="73" t="s">
        <v>453</v>
      </c>
      <c r="D48" s="73" t="s">
        <v>261</v>
      </c>
      <c r="E48" s="70">
        <v>6508120</v>
      </c>
      <c r="F48" s="71"/>
    </row>
    <row r="49" spans="1:6" ht="30" customHeight="1">
      <c r="A49" s="142"/>
      <c r="B49" s="73" t="s">
        <v>183</v>
      </c>
      <c r="C49" s="73" t="s">
        <v>454</v>
      </c>
      <c r="D49" s="73" t="s">
        <v>260</v>
      </c>
      <c r="E49" s="70">
        <v>1687960</v>
      </c>
      <c r="F49" s="71"/>
    </row>
    <row r="50" spans="1:6" ht="30" customHeight="1">
      <c r="A50" s="142"/>
      <c r="B50" s="73" t="s">
        <v>147</v>
      </c>
      <c r="C50" s="73" t="s">
        <v>455</v>
      </c>
      <c r="D50" s="73" t="s">
        <v>260</v>
      </c>
      <c r="E50" s="70">
        <v>1753900</v>
      </c>
      <c r="F50" s="71"/>
    </row>
    <row r="51" spans="1:6" ht="30" customHeight="1">
      <c r="A51" s="142"/>
      <c r="B51" s="73" t="s">
        <v>194</v>
      </c>
      <c r="C51" s="73" t="s">
        <v>456</v>
      </c>
      <c r="D51" s="73" t="s">
        <v>261</v>
      </c>
      <c r="E51" s="70">
        <v>173500</v>
      </c>
      <c r="F51" s="71"/>
    </row>
    <row r="52" spans="1:6" ht="30" customHeight="1">
      <c r="A52" s="142"/>
      <c r="B52" s="73" t="s">
        <v>161</v>
      </c>
      <c r="C52" s="73" t="s">
        <v>457</v>
      </c>
      <c r="D52" s="69" t="s">
        <v>416</v>
      </c>
      <c r="E52" s="70">
        <v>629720</v>
      </c>
      <c r="F52" s="71"/>
    </row>
    <row r="53" spans="1:6" ht="30" customHeight="1">
      <c r="A53" s="142"/>
      <c r="B53" s="73" t="s">
        <v>244</v>
      </c>
      <c r="C53" s="73" t="s">
        <v>458</v>
      </c>
      <c r="D53" s="69" t="s">
        <v>416</v>
      </c>
      <c r="E53" s="70">
        <v>108680</v>
      </c>
      <c r="F53" s="71"/>
    </row>
    <row r="54" spans="1:6" ht="30" customHeight="1">
      <c r="A54" s="142"/>
      <c r="B54" s="73" t="s">
        <v>140</v>
      </c>
      <c r="C54" s="73" t="s">
        <v>459</v>
      </c>
      <c r="D54" s="69" t="s">
        <v>416</v>
      </c>
      <c r="E54" s="70">
        <v>1095960</v>
      </c>
      <c r="F54" s="71"/>
    </row>
    <row r="55" spans="1:6" ht="30" customHeight="1">
      <c r="A55" s="142"/>
      <c r="B55" s="73" t="s">
        <v>164</v>
      </c>
      <c r="C55" s="73" t="s">
        <v>460</v>
      </c>
      <c r="D55" s="69" t="s">
        <v>416</v>
      </c>
      <c r="E55" s="70">
        <v>533480</v>
      </c>
      <c r="F55" s="71"/>
    </row>
    <row r="56" spans="1:6" ht="30" customHeight="1">
      <c r="A56" s="142"/>
      <c r="B56" s="73" t="s">
        <v>325</v>
      </c>
      <c r="C56" s="73" t="s">
        <v>461</v>
      </c>
      <c r="D56" s="69" t="s">
        <v>416</v>
      </c>
      <c r="E56" s="70">
        <v>762420</v>
      </c>
      <c r="F56" s="71"/>
    </row>
    <row r="57" spans="1:6" ht="30" customHeight="1">
      <c r="A57" s="142"/>
      <c r="B57" s="73" t="s">
        <v>156</v>
      </c>
      <c r="C57" s="73" t="s">
        <v>462</v>
      </c>
      <c r="D57" s="69" t="s">
        <v>416</v>
      </c>
      <c r="E57" s="70">
        <v>1358960</v>
      </c>
      <c r="F57" s="71"/>
    </row>
    <row r="58" spans="1:6" ht="30" customHeight="1">
      <c r="A58" s="142"/>
      <c r="B58" s="73" t="s">
        <v>162</v>
      </c>
      <c r="C58" s="73" t="s">
        <v>463</v>
      </c>
      <c r="D58" s="69" t="s">
        <v>416</v>
      </c>
      <c r="E58" s="70">
        <v>225950</v>
      </c>
      <c r="F58" s="71"/>
    </row>
    <row r="59" spans="1:6" ht="30" customHeight="1">
      <c r="A59" s="142"/>
      <c r="B59" s="73" t="s">
        <v>161</v>
      </c>
      <c r="C59" s="73" t="s">
        <v>464</v>
      </c>
      <c r="D59" s="69" t="s">
        <v>261</v>
      </c>
      <c r="E59" s="70">
        <v>413680</v>
      </c>
      <c r="F59" s="71"/>
    </row>
    <row r="60" spans="1:6" ht="30" customHeight="1">
      <c r="A60" s="142"/>
      <c r="B60" s="73" t="s">
        <v>244</v>
      </c>
      <c r="C60" s="73" t="s">
        <v>465</v>
      </c>
      <c r="D60" s="69" t="s">
        <v>261</v>
      </c>
      <c r="E60" s="70">
        <v>1593940</v>
      </c>
      <c r="F60" s="71"/>
    </row>
    <row r="61" spans="1:6" ht="30" customHeight="1">
      <c r="A61" s="142"/>
      <c r="B61" s="73" t="s">
        <v>162</v>
      </c>
      <c r="C61" s="73" t="s">
        <v>466</v>
      </c>
      <c r="D61" s="69" t="s">
        <v>261</v>
      </c>
      <c r="E61" s="70">
        <v>352840</v>
      </c>
      <c r="F61" s="71"/>
    </row>
    <row r="62" spans="1:6" ht="30" customHeight="1">
      <c r="A62" s="143"/>
      <c r="B62" s="144" t="s">
        <v>0</v>
      </c>
      <c r="C62" s="145"/>
      <c r="D62" s="146"/>
      <c r="E62" s="72">
        <f>SUM(E46:E61)</f>
        <v>20146205</v>
      </c>
      <c r="F62" s="71"/>
    </row>
    <row r="63" spans="1:6" ht="30" customHeight="1">
      <c r="A63" s="132" t="s">
        <v>25</v>
      </c>
      <c r="B63" s="73" t="s">
        <v>467</v>
      </c>
      <c r="C63" s="73" t="s">
        <v>468</v>
      </c>
      <c r="D63" s="73" t="s">
        <v>416</v>
      </c>
      <c r="E63" s="70">
        <v>80</v>
      </c>
      <c r="F63" s="71"/>
    </row>
    <row r="64" spans="1:6" ht="28.5" customHeight="1">
      <c r="A64" s="133"/>
      <c r="B64" s="73" t="s">
        <v>226</v>
      </c>
      <c r="C64" s="73" t="s">
        <v>469</v>
      </c>
      <c r="D64" s="73" t="s">
        <v>260</v>
      </c>
      <c r="E64" s="70">
        <v>9800</v>
      </c>
      <c r="F64" s="71"/>
    </row>
    <row r="65" spans="1:6" ht="30" customHeight="1">
      <c r="A65" s="133"/>
      <c r="B65" s="73" t="s">
        <v>470</v>
      </c>
      <c r="C65" s="73" t="s">
        <v>471</v>
      </c>
      <c r="D65" s="73" t="s">
        <v>260</v>
      </c>
      <c r="E65" s="70">
        <v>153980</v>
      </c>
      <c r="F65" s="71"/>
    </row>
    <row r="66" spans="1:6" ht="30" customHeight="1">
      <c r="A66" s="133"/>
      <c r="B66" s="73" t="s">
        <v>472</v>
      </c>
      <c r="C66" s="73" t="s">
        <v>473</v>
      </c>
      <c r="D66" s="73" t="s">
        <v>416</v>
      </c>
      <c r="E66" s="70">
        <v>536220</v>
      </c>
      <c r="F66" s="71"/>
    </row>
    <row r="67" spans="1:6" ht="30" customHeight="1">
      <c r="A67" s="133"/>
      <c r="B67" s="77" t="s">
        <v>474</v>
      </c>
      <c r="C67" s="77" t="s">
        <v>475</v>
      </c>
      <c r="D67" s="77" t="s">
        <v>264</v>
      </c>
      <c r="E67" s="78">
        <v>3278640</v>
      </c>
      <c r="F67" s="71"/>
    </row>
    <row r="68" spans="1:6" ht="30" customHeight="1">
      <c r="A68" s="133"/>
      <c r="B68" s="77" t="s">
        <v>226</v>
      </c>
      <c r="C68" s="77" t="s">
        <v>476</v>
      </c>
      <c r="D68" s="77" t="s">
        <v>416</v>
      </c>
      <c r="E68" s="78">
        <v>2779780</v>
      </c>
      <c r="F68" s="71"/>
    </row>
    <row r="69" spans="1:6" ht="30" customHeight="1">
      <c r="A69" s="147"/>
      <c r="B69" s="144" t="s">
        <v>0</v>
      </c>
      <c r="C69" s="145"/>
      <c r="D69" s="146"/>
      <c r="E69" s="74">
        <f>SUM(E63:E68)</f>
        <v>6758500</v>
      </c>
      <c r="F69" s="71"/>
    </row>
    <row r="70" spans="1:6" ht="30" customHeight="1">
      <c r="A70" s="132" t="s">
        <v>26</v>
      </c>
      <c r="B70" s="73" t="s">
        <v>227</v>
      </c>
      <c r="C70" s="73" t="s">
        <v>477</v>
      </c>
      <c r="D70" s="73" t="s">
        <v>261</v>
      </c>
      <c r="E70" s="70">
        <v>507880</v>
      </c>
      <c r="F70" s="71"/>
    </row>
    <row r="71" spans="1:6" ht="30" customHeight="1">
      <c r="A71" s="133"/>
      <c r="B71" s="73" t="s">
        <v>228</v>
      </c>
      <c r="C71" s="73" t="s">
        <v>478</v>
      </c>
      <c r="D71" s="73" t="s">
        <v>261</v>
      </c>
      <c r="E71" s="70">
        <v>729780</v>
      </c>
      <c r="F71" s="71"/>
    </row>
    <row r="72" spans="1:6" ht="30" customHeight="1" thickBot="1">
      <c r="A72" s="134"/>
      <c r="B72" s="135" t="s">
        <v>0</v>
      </c>
      <c r="C72" s="136"/>
      <c r="D72" s="137"/>
      <c r="E72" s="82">
        <f>SUM(E70:E71)</f>
        <v>1237660</v>
      </c>
      <c r="F72" s="71"/>
    </row>
    <row r="73" spans="1:6" ht="30" customHeight="1" thickBot="1">
      <c r="A73" s="138" t="s">
        <v>1</v>
      </c>
      <c r="B73" s="139"/>
      <c r="C73" s="139"/>
      <c r="D73" s="140"/>
      <c r="E73" s="83">
        <f>E72+E69+E62+E45+E39+E31+E27+E15+E11+E6</f>
        <v>89834647</v>
      </c>
      <c r="F73" s="71"/>
    </row>
    <row r="74" ht="30" customHeight="1">
      <c r="F74" s="71"/>
    </row>
    <row r="75" ht="30" customHeight="1">
      <c r="F75" s="71"/>
    </row>
    <row r="76" ht="30" customHeight="1">
      <c r="F76" s="71"/>
    </row>
  </sheetData>
  <sheetProtection/>
  <mergeCells count="22">
    <mergeCell ref="A2:E2"/>
    <mergeCell ref="A4:A6"/>
    <mergeCell ref="B6:D6"/>
    <mergeCell ref="A7:A11"/>
    <mergeCell ref="B11:D11"/>
    <mergeCell ref="A12:A15"/>
    <mergeCell ref="B15:D15"/>
    <mergeCell ref="A16:A27"/>
    <mergeCell ref="B27:D27"/>
    <mergeCell ref="A28:A31"/>
    <mergeCell ref="B31:D31"/>
    <mergeCell ref="A32:A39"/>
    <mergeCell ref="B39:D39"/>
    <mergeCell ref="A70:A72"/>
    <mergeCell ref="B72:D72"/>
    <mergeCell ref="A73:D73"/>
    <mergeCell ref="A40:A45"/>
    <mergeCell ref="B45:D45"/>
    <mergeCell ref="A46:A62"/>
    <mergeCell ref="B62:D62"/>
    <mergeCell ref="A63:A69"/>
    <mergeCell ref="B69:D69"/>
  </mergeCells>
  <printOptions/>
  <pageMargins left="0.7" right="0.7" top="0.75" bottom="0.75" header="0.3" footer="0.3"/>
  <pageSetup horizontalDpi="600" verticalDpi="600" orientation="portrait" paperSize="9" scale="54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20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35.140625" style="84" customWidth="1"/>
    <col min="2" max="8" width="15.7109375" style="85" customWidth="1"/>
    <col min="9" max="9" width="16.28125" style="85" customWidth="1"/>
    <col min="10" max="16384" width="9.140625" style="84" customWidth="1"/>
  </cols>
  <sheetData>
    <row r="1" ht="18.75">
      <c r="I1" s="86" t="s">
        <v>498</v>
      </c>
    </row>
    <row r="2" spans="1:9" ht="43.5" customHeight="1">
      <c r="A2" s="151" t="s">
        <v>492</v>
      </c>
      <c r="B2" s="151"/>
      <c r="C2" s="151"/>
      <c r="D2" s="151"/>
      <c r="E2" s="151"/>
      <c r="F2" s="151"/>
      <c r="G2" s="151"/>
      <c r="H2" s="151"/>
      <c r="I2" s="151"/>
    </row>
    <row r="3" spans="1:9" ht="36.75" customHeight="1">
      <c r="A3" s="150" t="s">
        <v>8</v>
      </c>
      <c r="B3" s="152"/>
      <c r="C3" s="152"/>
      <c r="D3" s="152"/>
      <c r="E3" s="152"/>
      <c r="F3" s="152"/>
      <c r="G3" s="152"/>
      <c r="H3" s="152"/>
      <c r="I3" s="153" t="s">
        <v>266</v>
      </c>
    </row>
    <row r="4" spans="1:9" ht="36.75" customHeight="1">
      <c r="A4" s="150"/>
      <c r="B4" s="87" t="s">
        <v>479</v>
      </c>
      <c r="C4" s="87" t="s">
        <v>480</v>
      </c>
      <c r="D4" s="87" t="s">
        <v>481</v>
      </c>
      <c r="E4" s="87" t="s">
        <v>482</v>
      </c>
      <c r="F4" s="87" t="s">
        <v>483</v>
      </c>
      <c r="G4" s="87" t="s">
        <v>484</v>
      </c>
      <c r="H4" s="87" t="s">
        <v>488</v>
      </c>
      <c r="I4" s="153"/>
    </row>
    <row r="5" spans="1:9" ht="24.75" customHeight="1">
      <c r="A5" s="12" t="s">
        <v>9</v>
      </c>
      <c r="B5" s="88"/>
      <c r="C5" s="88">
        <v>3</v>
      </c>
      <c r="D5" s="88"/>
      <c r="E5" s="88"/>
      <c r="F5" s="88"/>
      <c r="G5" s="88">
        <v>14</v>
      </c>
      <c r="H5" s="88">
        <v>5</v>
      </c>
      <c r="I5" s="88">
        <f aca="true" t="shared" si="0" ref="I5:I17">SUM(B5:H5)</f>
        <v>22</v>
      </c>
    </row>
    <row r="6" spans="1:9" ht="24.75" customHeight="1">
      <c r="A6" s="12" t="s">
        <v>20</v>
      </c>
      <c r="B6" s="88"/>
      <c r="C6" s="88">
        <v>10</v>
      </c>
      <c r="D6" s="88"/>
      <c r="E6" s="88"/>
      <c r="F6" s="88"/>
      <c r="G6" s="88"/>
      <c r="H6" s="88"/>
      <c r="I6" s="88">
        <f t="shared" si="0"/>
        <v>10</v>
      </c>
    </row>
    <row r="7" spans="1:9" ht="24.75" customHeight="1">
      <c r="A7" s="12" t="s">
        <v>39</v>
      </c>
      <c r="B7" s="88"/>
      <c r="C7" s="88"/>
      <c r="D7" s="88"/>
      <c r="E7" s="88"/>
      <c r="F7" s="88">
        <v>232</v>
      </c>
      <c r="G7" s="88"/>
      <c r="H7" s="88"/>
      <c r="I7" s="88">
        <f t="shared" si="0"/>
        <v>232</v>
      </c>
    </row>
    <row r="8" spans="1:9" ht="25.5" customHeight="1">
      <c r="A8" s="12" t="s">
        <v>21</v>
      </c>
      <c r="B8" s="88">
        <v>121</v>
      </c>
      <c r="C8" s="88"/>
      <c r="D8" s="88"/>
      <c r="E8" s="88"/>
      <c r="F8" s="88">
        <v>19104</v>
      </c>
      <c r="G8" s="88"/>
      <c r="H8" s="88"/>
      <c r="I8" s="88">
        <f t="shared" si="0"/>
        <v>19225</v>
      </c>
    </row>
    <row r="9" spans="1:9" ht="24.75" customHeight="1">
      <c r="A9" s="12" t="s">
        <v>31</v>
      </c>
      <c r="B9" s="88"/>
      <c r="C9" s="88"/>
      <c r="D9" s="88">
        <v>212</v>
      </c>
      <c r="E9" s="88"/>
      <c r="F9" s="88">
        <v>852</v>
      </c>
      <c r="G9" s="88"/>
      <c r="H9" s="88"/>
      <c r="I9" s="88">
        <f t="shared" si="0"/>
        <v>1064</v>
      </c>
    </row>
    <row r="10" spans="1:9" ht="24.75" customHeight="1">
      <c r="A10" s="12" t="s">
        <v>22</v>
      </c>
      <c r="B10" s="88"/>
      <c r="C10" s="88"/>
      <c r="D10" s="88">
        <v>431</v>
      </c>
      <c r="E10" s="88"/>
      <c r="F10" s="88">
        <v>478</v>
      </c>
      <c r="G10" s="88"/>
      <c r="H10" s="88"/>
      <c r="I10" s="88">
        <f t="shared" si="0"/>
        <v>909</v>
      </c>
    </row>
    <row r="11" spans="1:9" ht="24.75" customHeight="1">
      <c r="A11" s="12" t="s">
        <v>36</v>
      </c>
      <c r="B11" s="88"/>
      <c r="C11" s="88"/>
      <c r="D11" s="88"/>
      <c r="E11" s="88"/>
      <c r="F11" s="88">
        <v>632</v>
      </c>
      <c r="G11" s="88"/>
      <c r="H11" s="88"/>
      <c r="I11" s="88">
        <f t="shared" si="0"/>
        <v>632</v>
      </c>
    </row>
    <row r="12" spans="1:9" ht="24.75" customHeight="1">
      <c r="A12" s="12" t="s">
        <v>26</v>
      </c>
      <c r="B12" s="88"/>
      <c r="C12" s="88"/>
      <c r="D12" s="88"/>
      <c r="E12" s="88"/>
      <c r="F12" s="88"/>
      <c r="G12" s="88">
        <v>2466</v>
      </c>
      <c r="H12" s="88"/>
      <c r="I12" s="88">
        <f t="shared" si="0"/>
        <v>2466</v>
      </c>
    </row>
    <row r="13" spans="1:9" s="105" customFormat="1" ht="22.5" customHeight="1">
      <c r="A13" s="12" t="s">
        <v>17</v>
      </c>
      <c r="B13" s="88">
        <v>6524</v>
      </c>
      <c r="C13" s="88">
        <v>6657</v>
      </c>
      <c r="D13" s="88">
        <v>10391</v>
      </c>
      <c r="E13" s="88">
        <v>13734</v>
      </c>
      <c r="F13" s="88">
        <v>4008</v>
      </c>
      <c r="G13" s="88">
        <v>3945</v>
      </c>
      <c r="H13" s="88"/>
      <c r="I13" s="88">
        <f t="shared" si="0"/>
        <v>45259</v>
      </c>
    </row>
    <row r="14" spans="1:9" ht="24.75" customHeight="1">
      <c r="A14" s="12" t="s">
        <v>13</v>
      </c>
      <c r="B14" s="88"/>
      <c r="C14" s="88"/>
      <c r="D14" s="88"/>
      <c r="E14" s="88"/>
      <c r="F14" s="88">
        <v>1939</v>
      </c>
      <c r="G14" s="88"/>
      <c r="H14" s="88"/>
      <c r="I14" s="88">
        <f t="shared" si="0"/>
        <v>1939</v>
      </c>
    </row>
    <row r="15" spans="1:9" ht="24.75" customHeight="1">
      <c r="A15" s="12" t="s">
        <v>24</v>
      </c>
      <c r="B15" s="88"/>
      <c r="C15" s="88">
        <v>102</v>
      </c>
      <c r="D15" s="88"/>
      <c r="E15" s="88">
        <v>2048</v>
      </c>
      <c r="F15" s="88">
        <v>7121</v>
      </c>
      <c r="G15" s="88">
        <v>3135</v>
      </c>
      <c r="H15" s="88"/>
      <c r="I15" s="88">
        <f t="shared" si="0"/>
        <v>12406</v>
      </c>
    </row>
    <row r="16" spans="1:9" ht="24.75" customHeight="1">
      <c r="A16" s="12" t="s">
        <v>23</v>
      </c>
      <c r="B16" s="88">
        <v>422</v>
      </c>
      <c r="C16" s="88"/>
      <c r="D16" s="88">
        <v>4315</v>
      </c>
      <c r="E16" s="88"/>
      <c r="F16" s="88">
        <v>16259</v>
      </c>
      <c r="G16" s="88"/>
      <c r="H16" s="88">
        <v>464</v>
      </c>
      <c r="I16" s="88">
        <f t="shared" si="0"/>
        <v>21460</v>
      </c>
    </row>
    <row r="17" spans="1:9" ht="24.75" customHeight="1" thickBot="1">
      <c r="A17" s="12" t="s">
        <v>42</v>
      </c>
      <c r="B17" s="88"/>
      <c r="C17" s="88"/>
      <c r="D17" s="88">
        <v>967</v>
      </c>
      <c r="E17" s="88">
        <v>900</v>
      </c>
      <c r="F17" s="88"/>
      <c r="G17" s="88"/>
      <c r="H17" s="88"/>
      <c r="I17" s="88">
        <f t="shared" si="0"/>
        <v>1867</v>
      </c>
    </row>
    <row r="18" spans="1:9" ht="30" customHeight="1" thickBot="1">
      <c r="A18" s="25" t="s">
        <v>1</v>
      </c>
      <c r="B18" s="89">
        <f aca="true" t="shared" si="1" ref="B18:I18">SUM(B5:B17)</f>
        <v>7067</v>
      </c>
      <c r="C18" s="89">
        <f t="shared" si="1"/>
        <v>6772</v>
      </c>
      <c r="D18" s="89">
        <f t="shared" si="1"/>
        <v>16316</v>
      </c>
      <c r="E18" s="89">
        <f t="shared" si="1"/>
        <v>16682</v>
      </c>
      <c r="F18" s="89">
        <f t="shared" si="1"/>
        <v>50625</v>
      </c>
      <c r="G18" s="89">
        <f t="shared" si="1"/>
        <v>9560</v>
      </c>
      <c r="H18" s="90">
        <f t="shared" si="1"/>
        <v>469</v>
      </c>
      <c r="I18" s="91">
        <f t="shared" si="1"/>
        <v>107491</v>
      </c>
    </row>
    <row r="19" ht="15">
      <c r="A19" s="92"/>
    </row>
    <row r="20" ht="18">
      <c r="A20" s="93"/>
    </row>
  </sheetData>
  <sheetProtection/>
  <mergeCells count="4">
    <mergeCell ref="A3:A4"/>
    <mergeCell ref="A2:I2"/>
    <mergeCell ref="B3:H3"/>
    <mergeCell ref="I3:I4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33"/>
  <sheetViews>
    <sheetView zoomScale="73" zoomScaleNormal="73" zoomScaleSheetLayoutView="5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4" sqref="I14"/>
    </sheetView>
  </sheetViews>
  <sheetFormatPr defaultColWidth="11.57421875" defaultRowHeight="12.75"/>
  <cols>
    <col min="1" max="1" width="25.28125" style="2" customWidth="1"/>
    <col min="2" max="6" width="12.57421875" style="2" customWidth="1"/>
    <col min="7" max="15" width="12.57421875" style="1" customWidth="1"/>
    <col min="16" max="16" width="20.8515625" style="1" customWidth="1"/>
    <col min="17" max="16384" width="11.57421875" style="1" customWidth="1"/>
  </cols>
  <sheetData>
    <row r="1" spans="1:16" s="103" customFormat="1" ht="20.2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 t="s">
        <v>499</v>
      </c>
    </row>
    <row r="2" spans="1:16" s="2" customFormat="1" ht="28.5" customHeight="1">
      <c r="A2" s="158" t="s">
        <v>493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0"/>
    </row>
    <row r="3" spans="1:16" s="2" customFormat="1" ht="32.25" customHeight="1">
      <c r="A3" s="156" t="s">
        <v>8</v>
      </c>
      <c r="B3" s="115" t="s">
        <v>41</v>
      </c>
      <c r="C3" s="154" t="s">
        <v>2</v>
      </c>
      <c r="D3" s="155"/>
      <c r="E3" s="154" t="s">
        <v>40</v>
      </c>
      <c r="F3" s="155"/>
      <c r="G3" s="154" t="s">
        <v>3</v>
      </c>
      <c r="H3" s="155"/>
      <c r="I3" s="154" t="s">
        <v>4</v>
      </c>
      <c r="J3" s="155"/>
      <c r="K3" s="125">
        <v>1549</v>
      </c>
      <c r="L3" s="154" t="s">
        <v>6</v>
      </c>
      <c r="M3" s="155"/>
      <c r="N3" s="154" t="s">
        <v>7</v>
      </c>
      <c r="O3" s="155"/>
      <c r="P3" s="114" t="s">
        <v>5</v>
      </c>
    </row>
    <row r="4" spans="1:16" s="2" customFormat="1" ht="25.5" customHeight="1">
      <c r="A4" s="157"/>
      <c r="B4" s="115" t="s">
        <v>44</v>
      </c>
      <c r="C4" s="115" t="s">
        <v>44</v>
      </c>
      <c r="D4" s="116" t="s">
        <v>45</v>
      </c>
      <c r="E4" s="115" t="s">
        <v>44</v>
      </c>
      <c r="F4" s="116" t="s">
        <v>45</v>
      </c>
      <c r="G4" s="115" t="s">
        <v>44</v>
      </c>
      <c r="H4" s="116" t="s">
        <v>45</v>
      </c>
      <c r="I4" s="115" t="s">
        <v>44</v>
      </c>
      <c r="J4" s="116" t="s">
        <v>45</v>
      </c>
      <c r="K4" s="116" t="s">
        <v>45</v>
      </c>
      <c r="L4" s="115" t="s">
        <v>44</v>
      </c>
      <c r="M4" s="116" t="s">
        <v>45</v>
      </c>
      <c r="N4" s="115" t="s">
        <v>44</v>
      </c>
      <c r="O4" s="116" t="s">
        <v>45</v>
      </c>
      <c r="P4" s="114"/>
    </row>
    <row r="5" spans="1:16" s="2" customFormat="1" ht="31.5" customHeight="1">
      <c r="A5" s="104" t="s">
        <v>9</v>
      </c>
      <c r="B5" s="104"/>
      <c r="C5" s="101"/>
      <c r="D5" s="101">
        <v>3653</v>
      </c>
      <c r="E5" s="101"/>
      <c r="F5" s="101">
        <v>3667</v>
      </c>
      <c r="G5" s="101">
        <v>753</v>
      </c>
      <c r="H5" s="101"/>
      <c r="I5" s="101"/>
      <c r="J5" s="101">
        <v>814</v>
      </c>
      <c r="K5" s="101"/>
      <c r="L5" s="101"/>
      <c r="M5" s="101">
        <v>114</v>
      </c>
      <c r="N5" s="101"/>
      <c r="O5" s="101"/>
      <c r="P5" s="117">
        <f aca="true" t="shared" si="0" ref="P5:P33">SUM(B5:O5)</f>
        <v>9001</v>
      </c>
    </row>
    <row r="6" spans="1:16" ht="31.5" customHeight="1">
      <c r="A6" s="104" t="s">
        <v>13</v>
      </c>
      <c r="B6" s="104"/>
      <c r="C6" s="101"/>
      <c r="D6" s="101"/>
      <c r="E6" s="101">
        <v>457</v>
      </c>
      <c r="F6" s="101"/>
      <c r="G6" s="101"/>
      <c r="H6" s="101"/>
      <c r="I6" s="101">
        <v>15470</v>
      </c>
      <c r="J6" s="101"/>
      <c r="K6" s="101"/>
      <c r="L6" s="101">
        <v>131</v>
      </c>
      <c r="M6" s="101"/>
      <c r="N6" s="101">
        <v>13155</v>
      </c>
      <c r="O6" s="101"/>
      <c r="P6" s="117">
        <f t="shared" si="0"/>
        <v>29213</v>
      </c>
    </row>
    <row r="7" spans="1:16" ht="31.5" customHeight="1">
      <c r="A7" s="104" t="s">
        <v>27</v>
      </c>
      <c r="B7" s="104"/>
      <c r="C7" s="101"/>
      <c r="D7" s="101"/>
      <c r="E7" s="101">
        <v>1638</v>
      </c>
      <c r="F7" s="101"/>
      <c r="G7" s="101">
        <v>1396</v>
      </c>
      <c r="H7" s="101"/>
      <c r="I7" s="101">
        <v>17257</v>
      </c>
      <c r="J7" s="101">
        <v>4675</v>
      </c>
      <c r="K7" s="101">
        <v>100000</v>
      </c>
      <c r="L7" s="101">
        <v>13102</v>
      </c>
      <c r="M7" s="101"/>
      <c r="N7" s="101">
        <v>9344</v>
      </c>
      <c r="O7" s="101"/>
      <c r="P7" s="117">
        <f t="shared" si="0"/>
        <v>147412</v>
      </c>
    </row>
    <row r="8" spans="1:16" ht="31.5" customHeight="1">
      <c r="A8" s="104" t="s">
        <v>14</v>
      </c>
      <c r="B8" s="101">
        <v>3856</v>
      </c>
      <c r="C8" s="101"/>
      <c r="D8" s="101"/>
      <c r="E8" s="101"/>
      <c r="F8" s="101"/>
      <c r="G8" s="101"/>
      <c r="H8" s="101"/>
      <c r="I8" s="101"/>
      <c r="J8" s="101"/>
      <c r="K8" s="101" t="s">
        <v>490</v>
      </c>
      <c r="L8" s="101"/>
      <c r="M8" s="101"/>
      <c r="N8" s="101"/>
      <c r="O8" s="101"/>
      <c r="P8" s="117">
        <f t="shared" si="0"/>
        <v>3856</v>
      </c>
    </row>
    <row r="9" spans="1:16" ht="31.5" customHeight="1">
      <c r="A9" s="104" t="s">
        <v>15</v>
      </c>
      <c r="B9" s="104"/>
      <c r="C9" s="101">
        <v>18</v>
      </c>
      <c r="D9" s="101"/>
      <c r="E9" s="101"/>
      <c r="F9" s="101"/>
      <c r="G9" s="101">
        <v>301</v>
      </c>
      <c r="H9" s="101"/>
      <c r="I9" s="101">
        <v>2313</v>
      </c>
      <c r="J9" s="101"/>
      <c r="K9" s="101">
        <v>663</v>
      </c>
      <c r="L9" s="101"/>
      <c r="M9" s="101"/>
      <c r="N9" s="101">
        <v>2813</v>
      </c>
      <c r="O9" s="101"/>
      <c r="P9" s="117">
        <f t="shared" si="0"/>
        <v>6108</v>
      </c>
    </row>
    <row r="10" spans="1:16" ht="31.5" customHeight="1">
      <c r="A10" s="104" t="s">
        <v>16</v>
      </c>
      <c r="B10" s="104"/>
      <c r="C10" s="101"/>
      <c r="D10" s="101"/>
      <c r="E10" s="101">
        <v>1424</v>
      </c>
      <c r="F10" s="101"/>
      <c r="G10" s="101"/>
      <c r="H10" s="101"/>
      <c r="I10" s="101"/>
      <c r="J10" s="101"/>
      <c r="K10" s="101"/>
      <c r="L10" s="101">
        <v>4010</v>
      </c>
      <c r="M10" s="101"/>
      <c r="N10" s="101">
        <v>3897</v>
      </c>
      <c r="O10" s="101"/>
      <c r="P10" s="117">
        <f t="shared" si="0"/>
        <v>9331</v>
      </c>
    </row>
    <row r="11" spans="1:16" ht="31.5" customHeight="1">
      <c r="A11" s="104" t="s">
        <v>17</v>
      </c>
      <c r="B11" s="104"/>
      <c r="C11" s="101"/>
      <c r="D11" s="101">
        <v>7471</v>
      </c>
      <c r="E11" s="101">
        <v>9185</v>
      </c>
      <c r="F11" s="101">
        <v>9648</v>
      </c>
      <c r="G11" s="101"/>
      <c r="H11" s="101"/>
      <c r="I11" s="101"/>
      <c r="J11" s="101"/>
      <c r="K11" s="101"/>
      <c r="L11" s="101"/>
      <c r="M11" s="101"/>
      <c r="N11" s="101"/>
      <c r="O11" s="101"/>
      <c r="P11" s="117">
        <f t="shared" si="0"/>
        <v>26304</v>
      </c>
    </row>
    <row r="12" spans="1:16" ht="31.5" customHeight="1">
      <c r="A12" s="104" t="s">
        <v>28</v>
      </c>
      <c r="B12" s="104"/>
      <c r="C12" s="101"/>
      <c r="D12" s="101"/>
      <c r="E12" s="101"/>
      <c r="F12" s="101"/>
      <c r="G12" s="101"/>
      <c r="H12" s="101"/>
      <c r="I12" s="101">
        <v>2258</v>
      </c>
      <c r="J12" s="101"/>
      <c r="K12" s="101"/>
      <c r="L12" s="101"/>
      <c r="M12" s="101"/>
      <c r="N12" s="101">
        <v>3027</v>
      </c>
      <c r="O12" s="101"/>
      <c r="P12" s="117">
        <f t="shared" si="0"/>
        <v>5285</v>
      </c>
    </row>
    <row r="13" spans="1:16" ht="31.5" customHeight="1">
      <c r="A13" s="104" t="s">
        <v>29</v>
      </c>
      <c r="B13" s="104"/>
      <c r="C13" s="101"/>
      <c r="D13" s="101"/>
      <c r="E13" s="101"/>
      <c r="F13" s="101"/>
      <c r="G13" s="101"/>
      <c r="H13" s="101"/>
      <c r="I13" s="101">
        <v>3988</v>
      </c>
      <c r="J13" s="101"/>
      <c r="K13" s="101"/>
      <c r="L13" s="101"/>
      <c r="M13" s="101"/>
      <c r="N13" s="101">
        <v>870</v>
      </c>
      <c r="O13" s="101"/>
      <c r="P13" s="117">
        <f t="shared" si="0"/>
        <v>4858</v>
      </c>
    </row>
    <row r="14" spans="1:16" ht="31.5" customHeight="1">
      <c r="A14" s="104" t="s">
        <v>18</v>
      </c>
      <c r="B14" s="104"/>
      <c r="C14" s="101"/>
      <c r="D14" s="101"/>
      <c r="E14" s="101"/>
      <c r="F14" s="101"/>
      <c r="G14" s="101"/>
      <c r="H14" s="101"/>
      <c r="I14" s="101"/>
      <c r="J14" s="101"/>
      <c r="K14" s="101">
        <v>29108</v>
      </c>
      <c r="L14" s="101"/>
      <c r="M14" s="101"/>
      <c r="N14" s="101"/>
      <c r="O14" s="101"/>
      <c r="P14" s="117">
        <f t="shared" si="0"/>
        <v>29108</v>
      </c>
    </row>
    <row r="15" spans="1:16" ht="31.5" customHeight="1">
      <c r="A15" s="104" t="s">
        <v>20</v>
      </c>
      <c r="B15" s="104"/>
      <c r="C15" s="101"/>
      <c r="D15" s="101"/>
      <c r="E15" s="101"/>
      <c r="F15" s="101"/>
      <c r="G15" s="101"/>
      <c r="H15" s="101">
        <v>5339</v>
      </c>
      <c r="I15" s="101"/>
      <c r="J15" s="101">
        <v>10073</v>
      </c>
      <c r="K15" s="101">
        <v>100000</v>
      </c>
      <c r="L15" s="101"/>
      <c r="M15" s="101"/>
      <c r="N15" s="101"/>
      <c r="O15" s="101"/>
      <c r="P15" s="117">
        <f t="shared" si="0"/>
        <v>115412</v>
      </c>
    </row>
    <row r="16" spans="1:16" ht="31.5" customHeight="1">
      <c r="A16" s="104" t="s">
        <v>30</v>
      </c>
      <c r="B16" s="104"/>
      <c r="C16" s="101"/>
      <c r="D16" s="101"/>
      <c r="E16" s="101"/>
      <c r="F16" s="101">
        <v>5506</v>
      </c>
      <c r="G16" s="101"/>
      <c r="H16" s="101"/>
      <c r="I16" s="101"/>
      <c r="J16" s="101">
        <v>27191</v>
      </c>
      <c r="K16" s="101">
        <v>12721</v>
      </c>
      <c r="L16" s="101"/>
      <c r="M16" s="101">
        <v>7685</v>
      </c>
      <c r="N16" s="101"/>
      <c r="O16" s="101">
        <v>14335</v>
      </c>
      <c r="P16" s="117">
        <f t="shared" si="0"/>
        <v>67438</v>
      </c>
    </row>
    <row r="17" spans="1:16" ht="31.5" customHeight="1">
      <c r="A17" s="104" t="s">
        <v>21</v>
      </c>
      <c r="B17" s="104"/>
      <c r="C17" s="101"/>
      <c r="D17" s="101"/>
      <c r="E17" s="101">
        <v>2368</v>
      </c>
      <c r="F17" s="101"/>
      <c r="G17" s="101">
        <v>632</v>
      </c>
      <c r="H17" s="101"/>
      <c r="I17" s="101">
        <v>9647</v>
      </c>
      <c r="J17" s="101"/>
      <c r="K17" s="101"/>
      <c r="L17" s="101">
        <v>6861</v>
      </c>
      <c r="M17" s="101"/>
      <c r="N17" s="101">
        <v>9296</v>
      </c>
      <c r="O17" s="101"/>
      <c r="P17" s="117">
        <f t="shared" si="0"/>
        <v>28804</v>
      </c>
    </row>
    <row r="18" spans="1:16" ht="31.5" customHeight="1">
      <c r="A18" s="104" t="s">
        <v>31</v>
      </c>
      <c r="B18" s="104"/>
      <c r="C18" s="101"/>
      <c r="D18" s="101"/>
      <c r="E18" s="101">
        <v>1458</v>
      </c>
      <c r="F18" s="101"/>
      <c r="G18" s="101"/>
      <c r="H18" s="101"/>
      <c r="I18" s="101">
        <v>4655</v>
      </c>
      <c r="J18" s="101"/>
      <c r="K18" s="101"/>
      <c r="L18" s="101">
        <v>2125</v>
      </c>
      <c r="M18" s="101"/>
      <c r="N18" s="101">
        <v>4703</v>
      </c>
      <c r="O18" s="101"/>
      <c r="P18" s="117">
        <f t="shared" si="0"/>
        <v>12941</v>
      </c>
    </row>
    <row r="19" spans="1:16" ht="31.5" customHeight="1">
      <c r="A19" s="104" t="s">
        <v>32</v>
      </c>
      <c r="B19" s="104"/>
      <c r="C19" s="101"/>
      <c r="D19" s="101"/>
      <c r="E19" s="101"/>
      <c r="F19" s="101"/>
      <c r="G19" s="101"/>
      <c r="H19" s="101"/>
      <c r="I19" s="101">
        <v>50000</v>
      </c>
      <c r="J19" s="101"/>
      <c r="K19" s="101"/>
      <c r="L19" s="101"/>
      <c r="M19" s="101"/>
      <c r="N19" s="101">
        <v>14617</v>
      </c>
      <c r="O19" s="101"/>
      <c r="P19" s="117">
        <f t="shared" si="0"/>
        <v>64617</v>
      </c>
    </row>
    <row r="20" spans="1:16" ht="31.5" customHeight="1">
      <c r="A20" s="104" t="s">
        <v>22</v>
      </c>
      <c r="B20" s="104"/>
      <c r="C20" s="101"/>
      <c r="D20" s="101"/>
      <c r="E20" s="101">
        <v>1009</v>
      </c>
      <c r="F20" s="101"/>
      <c r="G20" s="101">
        <v>84</v>
      </c>
      <c r="H20" s="101"/>
      <c r="I20" s="101">
        <v>9358</v>
      </c>
      <c r="J20" s="101"/>
      <c r="K20" s="101">
        <v>4651</v>
      </c>
      <c r="L20" s="101">
        <v>4539</v>
      </c>
      <c r="M20" s="101"/>
      <c r="N20" s="101">
        <v>9888</v>
      </c>
      <c r="O20" s="101">
        <v>2503</v>
      </c>
      <c r="P20" s="117">
        <f t="shared" si="0"/>
        <v>32032</v>
      </c>
    </row>
    <row r="21" spans="1:16" ht="31.5" customHeight="1">
      <c r="A21" s="104" t="s">
        <v>33</v>
      </c>
      <c r="B21" s="104"/>
      <c r="C21" s="101"/>
      <c r="D21" s="101"/>
      <c r="E21" s="101"/>
      <c r="F21" s="101"/>
      <c r="G21" s="101"/>
      <c r="H21" s="101"/>
      <c r="I21" s="101"/>
      <c r="J21" s="101">
        <v>878</v>
      </c>
      <c r="K21" s="101">
        <v>57667</v>
      </c>
      <c r="L21" s="101"/>
      <c r="M21" s="101"/>
      <c r="N21" s="101"/>
      <c r="O21" s="101">
        <v>4904</v>
      </c>
      <c r="P21" s="117">
        <f t="shared" si="0"/>
        <v>63449</v>
      </c>
    </row>
    <row r="22" spans="1:16" ht="31.5" customHeight="1">
      <c r="A22" s="104" t="s">
        <v>23</v>
      </c>
      <c r="B22" s="104"/>
      <c r="C22" s="101"/>
      <c r="D22" s="101"/>
      <c r="E22" s="101"/>
      <c r="F22" s="101"/>
      <c r="G22" s="101"/>
      <c r="H22" s="101"/>
      <c r="I22" s="101">
        <v>5844</v>
      </c>
      <c r="J22" s="101"/>
      <c r="K22" s="101"/>
      <c r="L22" s="101">
        <v>306</v>
      </c>
      <c r="M22" s="101"/>
      <c r="N22" s="101">
        <v>12470</v>
      </c>
      <c r="O22" s="101"/>
      <c r="P22" s="117">
        <f t="shared" si="0"/>
        <v>18620</v>
      </c>
    </row>
    <row r="23" spans="1:16" ht="31.5" customHeight="1">
      <c r="A23" s="104" t="s">
        <v>42</v>
      </c>
      <c r="B23" s="104"/>
      <c r="C23" s="101"/>
      <c r="D23" s="101"/>
      <c r="E23" s="101">
        <v>2613</v>
      </c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17">
        <f t="shared" si="0"/>
        <v>2613</v>
      </c>
    </row>
    <row r="24" spans="1:16" ht="31.5" customHeight="1">
      <c r="A24" s="104" t="s">
        <v>34</v>
      </c>
      <c r="B24" s="104"/>
      <c r="C24" s="101"/>
      <c r="D24" s="101"/>
      <c r="E24" s="101"/>
      <c r="F24" s="101"/>
      <c r="G24" s="101"/>
      <c r="H24" s="101"/>
      <c r="I24" s="101"/>
      <c r="J24" s="101"/>
      <c r="K24" s="101">
        <v>50000</v>
      </c>
      <c r="L24" s="101"/>
      <c r="M24" s="101"/>
      <c r="N24" s="101"/>
      <c r="O24" s="101"/>
      <c r="P24" s="117">
        <f t="shared" si="0"/>
        <v>50000</v>
      </c>
    </row>
    <row r="25" spans="1:16" ht="31.5" customHeight="1">
      <c r="A25" s="104" t="s">
        <v>35</v>
      </c>
      <c r="B25" s="104"/>
      <c r="C25" s="101"/>
      <c r="D25" s="101"/>
      <c r="E25" s="101"/>
      <c r="F25" s="101"/>
      <c r="G25" s="101">
        <v>110</v>
      </c>
      <c r="H25" s="101"/>
      <c r="I25" s="101"/>
      <c r="J25" s="101"/>
      <c r="K25" s="101"/>
      <c r="L25" s="101"/>
      <c r="M25" s="101"/>
      <c r="N25" s="101"/>
      <c r="O25" s="101"/>
      <c r="P25" s="117">
        <f t="shared" si="0"/>
        <v>110</v>
      </c>
    </row>
    <row r="26" spans="1:16" ht="31.5" customHeight="1">
      <c r="A26" s="104" t="s">
        <v>43</v>
      </c>
      <c r="B26" s="104"/>
      <c r="C26" s="101"/>
      <c r="D26" s="101"/>
      <c r="E26" s="101"/>
      <c r="F26" s="101"/>
      <c r="G26" s="101"/>
      <c r="H26" s="101"/>
      <c r="I26" s="101">
        <v>443</v>
      </c>
      <c r="J26" s="101"/>
      <c r="K26" s="101">
        <v>11456</v>
      </c>
      <c r="L26" s="101"/>
      <c r="M26" s="101"/>
      <c r="N26" s="101">
        <v>3395</v>
      </c>
      <c r="O26" s="101"/>
      <c r="P26" s="117">
        <f t="shared" si="0"/>
        <v>15294</v>
      </c>
    </row>
    <row r="27" spans="1:16" ht="31.5" customHeight="1">
      <c r="A27" s="104" t="s">
        <v>36</v>
      </c>
      <c r="B27" s="104"/>
      <c r="C27" s="101"/>
      <c r="D27" s="101"/>
      <c r="E27" s="101"/>
      <c r="F27" s="101"/>
      <c r="G27" s="101"/>
      <c r="H27" s="101"/>
      <c r="I27" s="101">
        <v>4423</v>
      </c>
      <c r="J27" s="101"/>
      <c r="K27" s="101">
        <v>72700</v>
      </c>
      <c r="L27" s="101"/>
      <c r="M27" s="101"/>
      <c r="N27" s="101">
        <f>8435-801</f>
        <v>7634</v>
      </c>
      <c r="O27" s="101"/>
      <c r="P27" s="117">
        <f t="shared" si="0"/>
        <v>84757</v>
      </c>
    </row>
    <row r="28" spans="1:16" ht="31.5" customHeight="1">
      <c r="A28" s="104" t="s">
        <v>24</v>
      </c>
      <c r="B28" s="104"/>
      <c r="C28" s="101"/>
      <c r="D28" s="101"/>
      <c r="E28" s="101">
        <v>296</v>
      </c>
      <c r="F28" s="101"/>
      <c r="G28" s="101"/>
      <c r="H28" s="101"/>
      <c r="I28" s="101">
        <v>1193</v>
      </c>
      <c r="J28" s="101"/>
      <c r="K28" s="101"/>
      <c r="L28" s="101">
        <v>3261</v>
      </c>
      <c r="M28" s="101">
        <v>77</v>
      </c>
      <c r="N28" s="101">
        <v>5569</v>
      </c>
      <c r="O28" s="101"/>
      <c r="P28" s="117">
        <f t="shared" si="0"/>
        <v>10396</v>
      </c>
    </row>
    <row r="29" spans="1:16" ht="31.5" customHeight="1">
      <c r="A29" s="104" t="s">
        <v>25</v>
      </c>
      <c r="B29" s="104"/>
      <c r="C29" s="101"/>
      <c r="D29" s="101">
        <v>12891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17">
        <f t="shared" si="0"/>
        <v>12891</v>
      </c>
    </row>
    <row r="30" spans="1:16" ht="31.5" customHeight="1">
      <c r="A30" s="104" t="s">
        <v>37</v>
      </c>
      <c r="B30" s="104"/>
      <c r="C30" s="101"/>
      <c r="D30" s="101"/>
      <c r="E30" s="101"/>
      <c r="F30" s="101"/>
      <c r="G30" s="101"/>
      <c r="H30" s="101"/>
      <c r="I30" s="101">
        <v>15000</v>
      </c>
      <c r="J30" s="101"/>
      <c r="K30" s="101"/>
      <c r="L30" s="101"/>
      <c r="M30" s="101"/>
      <c r="N30" s="101">
        <v>15177</v>
      </c>
      <c r="O30" s="101"/>
      <c r="P30" s="117">
        <f t="shared" si="0"/>
        <v>30177</v>
      </c>
    </row>
    <row r="31" spans="1:16" ht="31.5" customHeight="1">
      <c r="A31" s="104" t="s">
        <v>38</v>
      </c>
      <c r="B31" s="104"/>
      <c r="C31" s="101"/>
      <c r="D31" s="101"/>
      <c r="E31" s="101"/>
      <c r="F31" s="101"/>
      <c r="G31" s="101"/>
      <c r="H31" s="101"/>
      <c r="I31" s="101"/>
      <c r="J31" s="101"/>
      <c r="K31" s="101">
        <v>15000</v>
      </c>
      <c r="L31" s="101"/>
      <c r="M31" s="101"/>
      <c r="N31" s="101"/>
      <c r="O31" s="101"/>
      <c r="P31" s="117">
        <f t="shared" si="0"/>
        <v>15000</v>
      </c>
    </row>
    <row r="32" spans="1:16" ht="31.5" customHeight="1">
      <c r="A32" s="104" t="s">
        <v>26</v>
      </c>
      <c r="B32" s="104"/>
      <c r="C32" s="101"/>
      <c r="D32" s="101"/>
      <c r="E32" s="101"/>
      <c r="F32" s="101"/>
      <c r="G32" s="101">
        <v>2479</v>
      </c>
      <c r="H32" s="101"/>
      <c r="I32" s="101">
        <v>631</v>
      </c>
      <c r="J32" s="101"/>
      <c r="K32" s="101"/>
      <c r="L32" s="101"/>
      <c r="M32" s="101"/>
      <c r="N32" s="101">
        <v>3565</v>
      </c>
      <c r="O32" s="101"/>
      <c r="P32" s="117">
        <f t="shared" si="0"/>
        <v>6675</v>
      </c>
    </row>
    <row r="33" spans="1:16" ht="31.5" customHeight="1">
      <c r="A33" s="114" t="s">
        <v>0</v>
      </c>
      <c r="B33" s="114">
        <f>SUM(B5:B32)</f>
        <v>3856</v>
      </c>
      <c r="C33" s="114">
        <f aca="true" t="shared" si="1" ref="C33:O33">SUM(C5:C32)</f>
        <v>18</v>
      </c>
      <c r="D33" s="114">
        <f t="shared" si="1"/>
        <v>24015</v>
      </c>
      <c r="E33" s="114">
        <f t="shared" si="1"/>
        <v>20448</v>
      </c>
      <c r="F33" s="114">
        <f t="shared" si="1"/>
        <v>18821</v>
      </c>
      <c r="G33" s="114">
        <f t="shared" si="1"/>
        <v>5755</v>
      </c>
      <c r="H33" s="114">
        <f t="shared" si="1"/>
        <v>5339</v>
      </c>
      <c r="I33" s="114">
        <f t="shared" si="1"/>
        <v>142480</v>
      </c>
      <c r="J33" s="114">
        <f t="shared" si="1"/>
        <v>43631</v>
      </c>
      <c r="K33" s="114">
        <f t="shared" si="1"/>
        <v>453966</v>
      </c>
      <c r="L33" s="114">
        <f t="shared" si="1"/>
        <v>34335</v>
      </c>
      <c r="M33" s="114">
        <f t="shared" si="1"/>
        <v>7876</v>
      </c>
      <c r="N33" s="114">
        <f t="shared" si="1"/>
        <v>119420</v>
      </c>
      <c r="O33" s="114">
        <f t="shared" si="1"/>
        <v>21742</v>
      </c>
      <c r="P33" s="117">
        <f t="shared" si="0"/>
        <v>901702</v>
      </c>
    </row>
    <row r="34" ht="20.25" customHeight="1"/>
  </sheetData>
  <sheetProtection/>
  <mergeCells count="8">
    <mergeCell ref="I3:J3"/>
    <mergeCell ref="N3:O3"/>
    <mergeCell ref="A3:A4"/>
    <mergeCell ref="L3:M3"/>
    <mergeCell ref="A2:P2"/>
    <mergeCell ref="C3:D3"/>
    <mergeCell ref="E3:F3"/>
    <mergeCell ref="G3:H3"/>
  </mergeCells>
  <printOptions gridLines="1" horizontalCentered="1" verticalCentered="1"/>
  <pageMargins left="0" right="0" top="0" bottom="0" header="0" footer="0"/>
  <pageSetup fitToHeight="1" fitToWidth="1" horizontalDpi="600" verticalDpi="600" orientation="landscape" paperSize="11" scale="39" r:id="rId1"/>
  <ignoredErrors>
    <ignoredError sqref="I3 G3 L3 N3 B3 C3 E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88"/>
  <sheetViews>
    <sheetView zoomScalePageLayoutView="0" workbookViewId="0" topLeftCell="A73">
      <selection activeCell="H7" sqref="H7"/>
    </sheetView>
  </sheetViews>
  <sheetFormatPr defaultColWidth="18.140625" defaultRowHeight="12.75"/>
  <cols>
    <col min="1" max="1" width="24.421875" style="107" customWidth="1"/>
    <col min="2" max="2" width="29.7109375" style="107" customWidth="1"/>
    <col min="3" max="3" width="18.140625" style="107" customWidth="1"/>
    <col min="4" max="4" width="33.28125" style="107" customWidth="1"/>
    <col min="5" max="5" width="12.421875" style="107" customWidth="1"/>
    <col min="6" max="6" width="16.140625" style="107" customWidth="1"/>
    <col min="7" max="7" width="20.421875" style="107" customWidth="1"/>
    <col min="8" max="16384" width="18.140625" style="107" customWidth="1"/>
  </cols>
  <sheetData>
    <row r="1" ht="14.25">
      <c r="G1" s="107" t="s">
        <v>500</v>
      </c>
    </row>
    <row r="2" spans="1:7" ht="19.5" customHeight="1">
      <c r="A2" s="161" t="s">
        <v>489</v>
      </c>
      <c r="B2" s="161"/>
      <c r="C2" s="161"/>
      <c r="D2" s="161"/>
      <c r="E2" s="161"/>
      <c r="F2" s="161"/>
      <c r="G2" s="161"/>
    </row>
    <row r="3" spans="1:7" ht="24" customHeight="1">
      <c r="A3" s="106" t="s">
        <v>46</v>
      </c>
      <c r="B3" s="106" t="s">
        <v>47</v>
      </c>
      <c r="C3" s="106" t="s">
        <v>48</v>
      </c>
      <c r="D3" s="106" t="s">
        <v>49</v>
      </c>
      <c r="E3" s="106" t="s">
        <v>50</v>
      </c>
      <c r="F3" s="106" t="s">
        <v>51</v>
      </c>
      <c r="G3" s="106" t="s">
        <v>52</v>
      </c>
    </row>
    <row r="4" spans="1:7" ht="14.25">
      <c r="A4" s="167" t="s">
        <v>14</v>
      </c>
      <c r="B4" s="108" t="s">
        <v>67</v>
      </c>
      <c r="C4" s="108" t="s">
        <v>68</v>
      </c>
      <c r="D4" s="108" t="s">
        <v>53</v>
      </c>
      <c r="E4" s="108">
        <v>2023</v>
      </c>
      <c r="F4" s="108" t="s">
        <v>2</v>
      </c>
      <c r="G4" s="109">
        <v>3000000</v>
      </c>
    </row>
    <row r="5" spans="1:7" ht="14.25">
      <c r="A5" s="168"/>
      <c r="B5" s="108" t="s">
        <v>74</v>
      </c>
      <c r="C5" s="108" t="s">
        <v>75</v>
      </c>
      <c r="D5" s="108" t="s">
        <v>53</v>
      </c>
      <c r="E5" s="108">
        <v>2023</v>
      </c>
      <c r="F5" s="108" t="s">
        <v>2</v>
      </c>
      <c r="G5" s="109">
        <v>3000000</v>
      </c>
    </row>
    <row r="6" spans="1:7" ht="14.25">
      <c r="A6" s="168"/>
      <c r="B6" s="108" t="s">
        <v>70</v>
      </c>
      <c r="C6" s="108" t="s">
        <v>76</v>
      </c>
      <c r="D6" s="108" t="s">
        <v>53</v>
      </c>
      <c r="E6" s="108">
        <v>2023</v>
      </c>
      <c r="F6" s="108" t="s">
        <v>40</v>
      </c>
      <c r="G6" s="109">
        <v>407880</v>
      </c>
    </row>
    <row r="7" spans="1:7" ht="14.25">
      <c r="A7" s="168"/>
      <c r="B7" s="108" t="s">
        <v>73</v>
      </c>
      <c r="C7" s="108" t="s">
        <v>77</v>
      </c>
      <c r="D7" s="108" t="s">
        <v>53</v>
      </c>
      <c r="E7" s="108">
        <v>2023</v>
      </c>
      <c r="F7" s="108" t="s">
        <v>40</v>
      </c>
      <c r="G7" s="109">
        <v>3000000</v>
      </c>
    </row>
    <row r="8" spans="1:7" ht="14.25">
      <c r="A8" s="168"/>
      <c r="B8" s="108" t="s">
        <v>78</v>
      </c>
      <c r="C8" s="108" t="s">
        <v>79</v>
      </c>
      <c r="D8" s="108" t="s">
        <v>53</v>
      </c>
      <c r="E8" s="108">
        <v>2023</v>
      </c>
      <c r="F8" s="108" t="s">
        <v>40</v>
      </c>
      <c r="G8" s="109">
        <v>250000</v>
      </c>
    </row>
    <row r="9" spans="1:7" ht="14.25">
      <c r="A9" s="168"/>
      <c r="B9" s="108" t="s">
        <v>69</v>
      </c>
      <c r="C9" s="108" t="s">
        <v>80</v>
      </c>
      <c r="D9" s="108" t="s">
        <v>53</v>
      </c>
      <c r="E9" s="108">
        <v>2023</v>
      </c>
      <c r="F9" s="108" t="s">
        <v>3</v>
      </c>
      <c r="G9" s="109">
        <v>1847680</v>
      </c>
    </row>
    <row r="10" spans="1:7" ht="14.25">
      <c r="A10" s="168"/>
      <c r="B10" s="108" t="s">
        <v>66</v>
      </c>
      <c r="C10" s="108" t="s">
        <v>81</v>
      </c>
      <c r="D10" s="108" t="s">
        <v>53</v>
      </c>
      <c r="E10" s="108">
        <v>2023</v>
      </c>
      <c r="F10" s="108" t="s">
        <v>3</v>
      </c>
      <c r="G10" s="109">
        <v>2147000</v>
      </c>
    </row>
    <row r="11" spans="1:7" ht="14.25">
      <c r="A11" s="168"/>
      <c r="B11" s="108" t="s">
        <v>70</v>
      </c>
      <c r="C11" s="108" t="s">
        <v>82</v>
      </c>
      <c r="D11" s="108" t="s">
        <v>53</v>
      </c>
      <c r="E11" s="108">
        <v>2023</v>
      </c>
      <c r="F11" s="108" t="s">
        <v>3</v>
      </c>
      <c r="G11" s="109">
        <v>2000000</v>
      </c>
    </row>
    <row r="12" spans="1:7" ht="14.25">
      <c r="A12" s="168"/>
      <c r="B12" s="108" t="s">
        <v>72</v>
      </c>
      <c r="C12" s="108" t="s">
        <v>83</v>
      </c>
      <c r="D12" s="108" t="s">
        <v>53</v>
      </c>
      <c r="E12" s="108">
        <v>2023</v>
      </c>
      <c r="F12" s="108" t="s">
        <v>3</v>
      </c>
      <c r="G12" s="109">
        <v>3479780</v>
      </c>
    </row>
    <row r="13" spans="1:7" ht="14.25">
      <c r="A13" s="168"/>
      <c r="B13" s="108" t="s">
        <v>69</v>
      </c>
      <c r="C13" s="108" t="s">
        <v>84</v>
      </c>
      <c r="D13" s="108" t="s">
        <v>53</v>
      </c>
      <c r="E13" s="108">
        <v>2023</v>
      </c>
      <c r="F13" s="108" t="s">
        <v>4</v>
      </c>
      <c r="G13" s="109">
        <v>1127900</v>
      </c>
    </row>
    <row r="14" spans="1:7" ht="14.25">
      <c r="A14" s="169"/>
      <c r="B14" s="108" t="s">
        <v>71</v>
      </c>
      <c r="C14" s="108" t="s">
        <v>85</v>
      </c>
      <c r="D14" s="108" t="s">
        <v>53</v>
      </c>
      <c r="E14" s="108">
        <v>2023</v>
      </c>
      <c r="F14" s="108" t="s">
        <v>4</v>
      </c>
      <c r="G14" s="109">
        <v>4774498</v>
      </c>
    </row>
    <row r="15" spans="1:7" ht="23.25" customHeight="1">
      <c r="A15" s="162" t="s">
        <v>370</v>
      </c>
      <c r="B15" s="163"/>
      <c r="C15" s="163"/>
      <c r="D15" s="163"/>
      <c r="E15" s="163"/>
      <c r="F15" s="164"/>
      <c r="G15" s="110">
        <f>SUM(G4:G14)</f>
        <v>25034738</v>
      </c>
    </row>
    <row r="16" spans="1:7" ht="14.25">
      <c r="A16" s="167" t="s">
        <v>17</v>
      </c>
      <c r="B16" s="108" t="s">
        <v>86</v>
      </c>
      <c r="C16" s="108" t="s">
        <v>87</v>
      </c>
      <c r="D16" s="108" t="s">
        <v>53</v>
      </c>
      <c r="E16" s="108">
        <v>2023</v>
      </c>
      <c r="F16" s="108" t="s">
        <v>2</v>
      </c>
      <c r="G16" s="109">
        <v>105300</v>
      </c>
    </row>
    <row r="17" spans="1:7" ht="14.25">
      <c r="A17" s="168"/>
      <c r="B17" s="108" t="s">
        <v>89</v>
      </c>
      <c r="C17" s="108" t="s">
        <v>90</v>
      </c>
      <c r="D17" s="108" t="s">
        <v>53</v>
      </c>
      <c r="E17" s="108">
        <v>2023</v>
      </c>
      <c r="F17" s="108" t="s">
        <v>2</v>
      </c>
      <c r="G17" s="109">
        <v>871100</v>
      </c>
    </row>
    <row r="18" spans="1:7" ht="14.25">
      <c r="A18" s="168"/>
      <c r="B18" s="108" t="s">
        <v>91</v>
      </c>
      <c r="C18" s="108" t="s">
        <v>92</v>
      </c>
      <c r="D18" s="108" t="s">
        <v>53</v>
      </c>
      <c r="E18" s="108">
        <v>2023</v>
      </c>
      <c r="F18" s="108" t="s">
        <v>2</v>
      </c>
      <c r="G18" s="109">
        <v>3583000</v>
      </c>
    </row>
    <row r="19" spans="1:7" ht="14.25">
      <c r="A19" s="168"/>
      <c r="B19" s="108" t="s">
        <v>86</v>
      </c>
      <c r="C19" s="108" t="s">
        <v>96</v>
      </c>
      <c r="D19" s="108" t="s">
        <v>53</v>
      </c>
      <c r="E19" s="108">
        <v>2023</v>
      </c>
      <c r="F19" s="108" t="s">
        <v>40</v>
      </c>
      <c r="G19" s="109">
        <v>878640</v>
      </c>
    </row>
    <row r="20" spans="1:7" ht="14.25">
      <c r="A20" s="168"/>
      <c r="B20" s="108" t="s">
        <v>93</v>
      </c>
      <c r="C20" s="108" t="s">
        <v>100</v>
      </c>
      <c r="D20" s="108" t="s">
        <v>53</v>
      </c>
      <c r="E20" s="108">
        <v>2023</v>
      </c>
      <c r="F20" s="108" t="s">
        <v>40</v>
      </c>
      <c r="G20" s="109">
        <v>2514620</v>
      </c>
    </row>
    <row r="21" spans="1:7" ht="14.25">
      <c r="A21" s="168"/>
      <c r="B21" s="108" t="s">
        <v>101</v>
      </c>
      <c r="C21" s="108" t="s">
        <v>102</v>
      </c>
      <c r="D21" s="108" t="s">
        <v>53</v>
      </c>
      <c r="E21" s="108">
        <v>2023</v>
      </c>
      <c r="F21" s="108" t="s">
        <v>40</v>
      </c>
      <c r="G21" s="109">
        <v>3028630</v>
      </c>
    </row>
    <row r="22" spans="1:7" ht="14.25">
      <c r="A22" s="168"/>
      <c r="B22" s="108" t="s">
        <v>103</v>
      </c>
      <c r="C22" s="108" t="s">
        <v>104</v>
      </c>
      <c r="D22" s="108" t="s">
        <v>53</v>
      </c>
      <c r="E22" s="108">
        <v>2023</v>
      </c>
      <c r="F22" s="108" t="s">
        <v>3</v>
      </c>
      <c r="G22" s="109">
        <v>5572600</v>
      </c>
    </row>
    <row r="23" spans="1:7" ht="14.25">
      <c r="A23" s="168"/>
      <c r="B23" s="108" t="s">
        <v>97</v>
      </c>
      <c r="C23" s="108" t="s">
        <v>105</v>
      </c>
      <c r="D23" s="108" t="s">
        <v>53</v>
      </c>
      <c r="E23" s="108">
        <v>2023</v>
      </c>
      <c r="F23" s="108" t="s">
        <v>4</v>
      </c>
      <c r="G23" s="109">
        <v>2827980</v>
      </c>
    </row>
    <row r="24" spans="1:7" ht="14.25">
      <c r="A24" s="168"/>
      <c r="B24" s="108" t="s">
        <v>98</v>
      </c>
      <c r="C24" s="108" t="s">
        <v>106</v>
      </c>
      <c r="D24" s="108" t="s">
        <v>53</v>
      </c>
      <c r="E24" s="108">
        <v>2023</v>
      </c>
      <c r="F24" s="108" t="s">
        <v>4</v>
      </c>
      <c r="G24" s="109">
        <v>2736320</v>
      </c>
    </row>
    <row r="25" spans="1:7" ht="14.25">
      <c r="A25" s="168"/>
      <c r="B25" s="108" t="s">
        <v>94</v>
      </c>
      <c r="C25" s="108" t="s">
        <v>107</v>
      </c>
      <c r="D25" s="108" t="s">
        <v>53</v>
      </c>
      <c r="E25" s="108">
        <v>2023</v>
      </c>
      <c r="F25" s="108" t="s">
        <v>4</v>
      </c>
      <c r="G25" s="109">
        <v>395580</v>
      </c>
    </row>
    <row r="26" spans="1:7" ht="14.25">
      <c r="A26" s="168"/>
      <c r="B26" s="108" t="s">
        <v>99</v>
      </c>
      <c r="C26" s="108" t="s">
        <v>108</v>
      </c>
      <c r="D26" s="108" t="s">
        <v>55</v>
      </c>
      <c r="E26" s="108">
        <v>2023</v>
      </c>
      <c r="F26" s="108" t="s">
        <v>6</v>
      </c>
      <c r="G26" s="109">
        <v>3238100</v>
      </c>
    </row>
    <row r="27" spans="1:7" ht="14.25">
      <c r="A27" s="169"/>
      <c r="B27" s="108" t="s">
        <v>94</v>
      </c>
      <c r="C27" s="108" t="s">
        <v>109</v>
      </c>
      <c r="D27" s="108" t="s">
        <v>55</v>
      </c>
      <c r="E27" s="108">
        <v>2023</v>
      </c>
      <c r="F27" s="108" t="s">
        <v>6</v>
      </c>
      <c r="G27" s="109">
        <v>209080</v>
      </c>
    </row>
    <row r="28" spans="1:7" ht="24.75" customHeight="1">
      <c r="A28" s="162" t="s">
        <v>370</v>
      </c>
      <c r="B28" s="163"/>
      <c r="C28" s="163"/>
      <c r="D28" s="163"/>
      <c r="E28" s="163"/>
      <c r="F28" s="164"/>
      <c r="G28" s="110">
        <f>SUM(G16:G27)</f>
        <v>25960950</v>
      </c>
    </row>
    <row r="29" spans="1:7" ht="14.25">
      <c r="A29" s="167" t="s">
        <v>39</v>
      </c>
      <c r="B29" s="108" t="s">
        <v>118</v>
      </c>
      <c r="C29" s="108" t="s">
        <v>119</v>
      </c>
      <c r="D29" s="108" t="s">
        <v>53</v>
      </c>
      <c r="E29" s="108">
        <v>2023</v>
      </c>
      <c r="F29" s="108" t="s">
        <v>2</v>
      </c>
      <c r="G29" s="109">
        <v>2573807</v>
      </c>
    </row>
    <row r="30" spans="1:7" ht="14.25">
      <c r="A30" s="168"/>
      <c r="B30" s="108" t="s">
        <v>120</v>
      </c>
      <c r="C30" s="108" t="s">
        <v>121</v>
      </c>
      <c r="D30" s="108" t="s">
        <v>53</v>
      </c>
      <c r="E30" s="108">
        <v>2023</v>
      </c>
      <c r="F30" s="108" t="s">
        <v>40</v>
      </c>
      <c r="G30" s="109">
        <v>4996861</v>
      </c>
    </row>
    <row r="31" spans="1:7" ht="14.25">
      <c r="A31" s="168"/>
      <c r="B31" s="108" t="s">
        <v>122</v>
      </c>
      <c r="C31" s="108" t="s">
        <v>123</v>
      </c>
      <c r="D31" s="108" t="s">
        <v>53</v>
      </c>
      <c r="E31" s="108">
        <v>2023</v>
      </c>
      <c r="F31" s="108" t="s">
        <v>3</v>
      </c>
      <c r="G31" s="109">
        <v>11005625</v>
      </c>
    </row>
    <row r="32" spans="1:7" ht="14.25">
      <c r="A32" s="169"/>
      <c r="B32" s="108" t="s">
        <v>124</v>
      </c>
      <c r="C32" s="108" t="s">
        <v>125</v>
      </c>
      <c r="D32" s="108" t="s">
        <v>53</v>
      </c>
      <c r="E32" s="108">
        <v>2023</v>
      </c>
      <c r="F32" s="108" t="s">
        <v>4</v>
      </c>
      <c r="G32" s="109">
        <v>6500000</v>
      </c>
    </row>
    <row r="33" spans="1:7" s="111" customFormat="1" ht="24.75" customHeight="1">
      <c r="A33" s="162" t="s">
        <v>370</v>
      </c>
      <c r="B33" s="163"/>
      <c r="C33" s="163"/>
      <c r="D33" s="163"/>
      <c r="E33" s="163"/>
      <c r="F33" s="164"/>
      <c r="G33" s="110">
        <f>SUM(G29:G32)</f>
        <v>25076293</v>
      </c>
    </row>
    <row r="34" spans="1:7" ht="14.25">
      <c r="A34" s="167" t="s">
        <v>23</v>
      </c>
      <c r="B34" s="108" t="s">
        <v>132</v>
      </c>
      <c r="C34" s="108" t="s">
        <v>133</v>
      </c>
      <c r="D34" s="108" t="s">
        <v>53</v>
      </c>
      <c r="E34" s="108">
        <v>2023</v>
      </c>
      <c r="F34" s="108" t="s">
        <v>2</v>
      </c>
      <c r="G34" s="109">
        <v>503240</v>
      </c>
    </row>
    <row r="35" spans="1:7" ht="14.25">
      <c r="A35" s="168"/>
      <c r="B35" s="108" t="s">
        <v>134</v>
      </c>
      <c r="C35" s="108" t="s">
        <v>135</v>
      </c>
      <c r="D35" s="108" t="s">
        <v>53</v>
      </c>
      <c r="E35" s="108">
        <v>2023</v>
      </c>
      <c r="F35" s="108" t="s">
        <v>2</v>
      </c>
      <c r="G35" s="109">
        <v>401360</v>
      </c>
    </row>
    <row r="36" spans="1:7" ht="14.25">
      <c r="A36" s="168"/>
      <c r="B36" s="108" t="s">
        <v>136</v>
      </c>
      <c r="C36" s="108" t="s">
        <v>137</v>
      </c>
      <c r="D36" s="108" t="s">
        <v>53</v>
      </c>
      <c r="E36" s="108">
        <v>2023</v>
      </c>
      <c r="F36" s="108" t="s">
        <v>40</v>
      </c>
      <c r="G36" s="109">
        <v>640100</v>
      </c>
    </row>
    <row r="37" spans="1:7" ht="14.25">
      <c r="A37" s="168"/>
      <c r="B37" s="108" t="s">
        <v>138</v>
      </c>
      <c r="C37" s="108" t="s">
        <v>139</v>
      </c>
      <c r="D37" s="108" t="s">
        <v>53</v>
      </c>
      <c r="E37" s="108">
        <v>2023</v>
      </c>
      <c r="F37" s="108" t="s">
        <v>40</v>
      </c>
      <c r="G37" s="109">
        <v>584980</v>
      </c>
    </row>
    <row r="38" spans="1:7" ht="14.25">
      <c r="A38" s="168"/>
      <c r="B38" s="108" t="s">
        <v>132</v>
      </c>
      <c r="C38" s="108" t="s">
        <v>141</v>
      </c>
      <c r="D38" s="108" t="s">
        <v>53</v>
      </c>
      <c r="E38" s="108">
        <v>2023</v>
      </c>
      <c r="F38" s="108" t="s">
        <v>40</v>
      </c>
      <c r="G38" s="109">
        <v>4565680</v>
      </c>
    </row>
    <row r="39" spans="1:7" ht="14.25">
      <c r="A39" s="168"/>
      <c r="B39" s="108" t="s">
        <v>142</v>
      </c>
      <c r="C39" s="108" t="s">
        <v>143</v>
      </c>
      <c r="D39" s="108" t="s">
        <v>53</v>
      </c>
      <c r="E39" s="108">
        <v>2023</v>
      </c>
      <c r="F39" s="108" t="s">
        <v>40</v>
      </c>
      <c r="G39" s="109">
        <v>934760</v>
      </c>
    </row>
    <row r="40" spans="1:7" ht="14.25">
      <c r="A40" s="168"/>
      <c r="B40" s="108" t="s">
        <v>145</v>
      </c>
      <c r="C40" s="108" t="s">
        <v>146</v>
      </c>
      <c r="D40" s="108" t="s">
        <v>53</v>
      </c>
      <c r="E40" s="108">
        <v>2023</v>
      </c>
      <c r="F40" s="108" t="s">
        <v>40</v>
      </c>
      <c r="G40" s="109">
        <v>2104240</v>
      </c>
    </row>
    <row r="41" spans="1:7" ht="14.25">
      <c r="A41" s="168"/>
      <c r="B41" s="108" t="s">
        <v>149</v>
      </c>
      <c r="C41" s="108" t="s">
        <v>150</v>
      </c>
      <c r="D41" s="108" t="s">
        <v>53</v>
      </c>
      <c r="E41" s="108">
        <v>2023</v>
      </c>
      <c r="F41" s="108" t="s">
        <v>40</v>
      </c>
      <c r="G41" s="109">
        <v>1397060</v>
      </c>
    </row>
    <row r="42" spans="1:7" ht="14.25">
      <c r="A42" s="168"/>
      <c r="B42" s="108" t="s">
        <v>151</v>
      </c>
      <c r="C42" s="108" t="s">
        <v>152</v>
      </c>
      <c r="D42" s="108" t="s">
        <v>53</v>
      </c>
      <c r="E42" s="108">
        <v>2023</v>
      </c>
      <c r="F42" s="108" t="s">
        <v>40</v>
      </c>
      <c r="G42" s="109">
        <v>1491900</v>
      </c>
    </row>
    <row r="43" spans="1:7" ht="14.25">
      <c r="A43" s="168"/>
      <c r="B43" s="108" t="s">
        <v>134</v>
      </c>
      <c r="C43" s="108" t="s">
        <v>153</v>
      </c>
      <c r="D43" s="108" t="s">
        <v>53</v>
      </c>
      <c r="E43" s="108">
        <v>2023</v>
      </c>
      <c r="F43" s="108" t="s">
        <v>40</v>
      </c>
      <c r="G43" s="109">
        <v>515560</v>
      </c>
    </row>
    <row r="44" spans="1:7" ht="14.25">
      <c r="A44" s="168"/>
      <c r="B44" s="108" t="s">
        <v>157</v>
      </c>
      <c r="C44" s="108" t="s">
        <v>158</v>
      </c>
      <c r="D44" s="108" t="s">
        <v>53</v>
      </c>
      <c r="E44" s="108">
        <v>2022</v>
      </c>
      <c r="F44" s="108" t="s">
        <v>3</v>
      </c>
      <c r="G44" s="109">
        <v>752974</v>
      </c>
    </row>
    <row r="45" spans="1:7" ht="14.25">
      <c r="A45" s="168"/>
      <c r="B45" s="108" t="s">
        <v>159</v>
      </c>
      <c r="C45" s="108" t="s">
        <v>160</v>
      </c>
      <c r="D45" s="108" t="s">
        <v>53</v>
      </c>
      <c r="E45" s="108">
        <v>2023</v>
      </c>
      <c r="F45" s="108" t="s">
        <v>3</v>
      </c>
      <c r="G45" s="109">
        <v>2184580</v>
      </c>
    </row>
    <row r="46" spans="1:7" ht="14.25">
      <c r="A46" s="168"/>
      <c r="B46" s="108" t="s">
        <v>162</v>
      </c>
      <c r="C46" s="108" t="s">
        <v>163</v>
      </c>
      <c r="D46" s="108" t="s">
        <v>53</v>
      </c>
      <c r="E46" s="108">
        <v>2023</v>
      </c>
      <c r="F46" s="108" t="s">
        <v>3</v>
      </c>
      <c r="G46" s="109">
        <v>1921800</v>
      </c>
    </row>
    <row r="47" spans="1:7" ht="14.25">
      <c r="A47" s="168"/>
      <c r="B47" s="108" t="s">
        <v>164</v>
      </c>
      <c r="C47" s="108" t="s">
        <v>165</v>
      </c>
      <c r="D47" s="108" t="s">
        <v>53</v>
      </c>
      <c r="E47" s="108">
        <v>2023</v>
      </c>
      <c r="F47" s="108" t="s">
        <v>3</v>
      </c>
      <c r="G47" s="109">
        <v>2294240</v>
      </c>
    </row>
    <row r="48" spans="1:7" ht="14.25">
      <c r="A48" s="168"/>
      <c r="B48" s="108" t="s">
        <v>166</v>
      </c>
      <c r="C48" s="108" t="s">
        <v>167</v>
      </c>
      <c r="D48" s="108" t="s">
        <v>53</v>
      </c>
      <c r="E48" s="108">
        <v>2023</v>
      </c>
      <c r="F48" s="108" t="s">
        <v>3</v>
      </c>
      <c r="G48" s="109">
        <v>2683363</v>
      </c>
    </row>
    <row r="49" spans="1:7" ht="14.25">
      <c r="A49" s="168"/>
      <c r="B49" s="108" t="s">
        <v>171</v>
      </c>
      <c r="C49" s="108" t="s">
        <v>172</v>
      </c>
      <c r="D49" s="108" t="s">
        <v>53</v>
      </c>
      <c r="E49" s="108">
        <v>2023</v>
      </c>
      <c r="F49" s="108" t="s">
        <v>3</v>
      </c>
      <c r="G49" s="109">
        <v>1802000</v>
      </c>
    </row>
    <row r="50" spans="1:7" ht="14.25">
      <c r="A50" s="168"/>
      <c r="B50" s="108" t="s">
        <v>173</v>
      </c>
      <c r="C50" s="108" t="s">
        <v>174</v>
      </c>
      <c r="D50" s="108" t="s">
        <v>53</v>
      </c>
      <c r="E50" s="108">
        <v>2023</v>
      </c>
      <c r="F50" s="108" t="s">
        <v>3</v>
      </c>
      <c r="G50" s="109">
        <v>1569180</v>
      </c>
    </row>
    <row r="51" spans="1:7" ht="14.25">
      <c r="A51" s="168"/>
      <c r="B51" s="108" t="s">
        <v>154</v>
      </c>
      <c r="C51" s="108" t="s">
        <v>175</v>
      </c>
      <c r="D51" s="108" t="s">
        <v>53</v>
      </c>
      <c r="E51" s="108">
        <v>2023</v>
      </c>
      <c r="F51" s="108" t="s">
        <v>3</v>
      </c>
      <c r="G51" s="109">
        <v>3338960</v>
      </c>
    </row>
    <row r="52" spans="1:7" ht="14.25">
      <c r="A52" s="168"/>
      <c r="B52" s="108" t="s">
        <v>155</v>
      </c>
      <c r="C52" s="108" t="s">
        <v>176</v>
      </c>
      <c r="D52" s="108" t="s">
        <v>53</v>
      </c>
      <c r="E52" s="108">
        <v>2023</v>
      </c>
      <c r="F52" s="108" t="s">
        <v>3</v>
      </c>
      <c r="G52" s="109">
        <v>2551920</v>
      </c>
    </row>
    <row r="53" spans="1:7" ht="14.25">
      <c r="A53" s="168"/>
      <c r="B53" s="108" t="s">
        <v>156</v>
      </c>
      <c r="C53" s="108" t="s">
        <v>177</v>
      </c>
      <c r="D53" s="108" t="s">
        <v>53</v>
      </c>
      <c r="E53" s="108">
        <v>2023</v>
      </c>
      <c r="F53" s="108" t="s">
        <v>3</v>
      </c>
      <c r="G53" s="109">
        <v>2500000</v>
      </c>
    </row>
    <row r="54" spans="1:7" ht="14.25">
      <c r="A54" s="168"/>
      <c r="B54" s="108" t="s">
        <v>142</v>
      </c>
      <c r="C54" s="108" t="s">
        <v>179</v>
      </c>
      <c r="D54" s="108" t="s">
        <v>53</v>
      </c>
      <c r="E54" s="108">
        <v>2023</v>
      </c>
      <c r="F54" s="108" t="s">
        <v>3</v>
      </c>
      <c r="G54" s="109">
        <v>3952820</v>
      </c>
    </row>
    <row r="55" spans="1:7" ht="14.25">
      <c r="A55" s="168"/>
      <c r="B55" s="108" t="s">
        <v>144</v>
      </c>
      <c r="C55" s="108" t="s">
        <v>180</v>
      </c>
      <c r="D55" s="108" t="s">
        <v>53</v>
      </c>
      <c r="E55" s="108">
        <v>2023</v>
      </c>
      <c r="F55" s="108" t="s">
        <v>3</v>
      </c>
      <c r="G55" s="109">
        <v>37560</v>
      </c>
    </row>
    <row r="56" spans="1:7" ht="14.25">
      <c r="A56" s="168"/>
      <c r="B56" s="108" t="s">
        <v>181</v>
      </c>
      <c r="C56" s="108" t="s">
        <v>182</v>
      </c>
      <c r="D56" s="108" t="s">
        <v>53</v>
      </c>
      <c r="E56" s="108">
        <v>2023</v>
      </c>
      <c r="F56" s="108" t="s">
        <v>3</v>
      </c>
      <c r="G56" s="109">
        <v>2774720</v>
      </c>
    </row>
    <row r="57" spans="1:7" ht="14.25">
      <c r="A57" s="168"/>
      <c r="B57" s="108" t="s">
        <v>185</v>
      </c>
      <c r="C57" s="108" t="s">
        <v>186</v>
      </c>
      <c r="D57" s="108" t="s">
        <v>53</v>
      </c>
      <c r="E57" s="108">
        <v>2023</v>
      </c>
      <c r="F57" s="108" t="s">
        <v>3</v>
      </c>
      <c r="G57" s="109">
        <v>247180</v>
      </c>
    </row>
    <row r="58" spans="1:7" ht="14.25">
      <c r="A58" s="168"/>
      <c r="B58" s="108" t="s">
        <v>147</v>
      </c>
      <c r="C58" s="108" t="s">
        <v>187</v>
      </c>
      <c r="D58" s="108" t="s">
        <v>53</v>
      </c>
      <c r="E58" s="108">
        <v>2023</v>
      </c>
      <c r="F58" s="108" t="s">
        <v>3</v>
      </c>
      <c r="G58" s="109">
        <v>3106140</v>
      </c>
    </row>
    <row r="59" spans="1:7" ht="14.25">
      <c r="A59" s="168"/>
      <c r="B59" s="108" t="s">
        <v>188</v>
      </c>
      <c r="C59" s="108" t="s">
        <v>189</v>
      </c>
      <c r="D59" s="108" t="s">
        <v>53</v>
      </c>
      <c r="E59" s="108">
        <v>2023</v>
      </c>
      <c r="F59" s="108" t="s">
        <v>3</v>
      </c>
      <c r="G59" s="109">
        <v>2425840</v>
      </c>
    </row>
    <row r="60" spans="1:7" ht="14.25">
      <c r="A60" s="168"/>
      <c r="B60" s="108" t="s">
        <v>161</v>
      </c>
      <c r="C60" s="108" t="s">
        <v>191</v>
      </c>
      <c r="D60" s="108" t="s">
        <v>53</v>
      </c>
      <c r="E60" s="108">
        <v>2023</v>
      </c>
      <c r="F60" s="108" t="s">
        <v>4</v>
      </c>
      <c r="G60" s="109">
        <v>3278320</v>
      </c>
    </row>
    <row r="61" spans="1:7" ht="14.25">
      <c r="A61" s="168"/>
      <c r="B61" s="108" t="s">
        <v>136</v>
      </c>
      <c r="C61" s="108" t="s">
        <v>193</v>
      </c>
      <c r="D61" s="108" t="s">
        <v>53</v>
      </c>
      <c r="E61" s="108">
        <v>2023</v>
      </c>
      <c r="F61" s="108" t="s">
        <v>4</v>
      </c>
      <c r="G61" s="109">
        <v>4220660</v>
      </c>
    </row>
    <row r="62" spans="1:7" ht="14.25">
      <c r="A62" s="168"/>
      <c r="B62" s="108" t="s">
        <v>194</v>
      </c>
      <c r="C62" s="108" t="s">
        <v>195</v>
      </c>
      <c r="D62" s="108" t="s">
        <v>53</v>
      </c>
      <c r="E62" s="108">
        <v>2023</v>
      </c>
      <c r="F62" s="108" t="s">
        <v>4</v>
      </c>
      <c r="G62" s="109">
        <v>3000000</v>
      </c>
    </row>
    <row r="63" spans="1:7" ht="14.25">
      <c r="A63" s="168"/>
      <c r="B63" s="108" t="s">
        <v>196</v>
      </c>
      <c r="C63" s="108" t="s">
        <v>197</v>
      </c>
      <c r="D63" s="108" t="s">
        <v>53</v>
      </c>
      <c r="E63" s="108">
        <v>2023</v>
      </c>
      <c r="F63" s="108" t="s">
        <v>4</v>
      </c>
      <c r="G63" s="109">
        <v>6050820</v>
      </c>
    </row>
    <row r="64" spans="1:7" ht="14.25">
      <c r="A64" s="168"/>
      <c r="B64" s="108" t="s">
        <v>168</v>
      </c>
      <c r="C64" s="108" t="s">
        <v>199</v>
      </c>
      <c r="D64" s="108" t="s">
        <v>53</v>
      </c>
      <c r="E64" s="108">
        <v>2023</v>
      </c>
      <c r="F64" s="108" t="s">
        <v>4</v>
      </c>
      <c r="G64" s="109">
        <v>4883580</v>
      </c>
    </row>
    <row r="65" spans="1:7" ht="14.25">
      <c r="A65" s="168"/>
      <c r="B65" s="108" t="s">
        <v>200</v>
      </c>
      <c r="C65" s="108" t="s">
        <v>201</v>
      </c>
      <c r="D65" s="108" t="s">
        <v>53</v>
      </c>
      <c r="E65" s="108">
        <v>2023</v>
      </c>
      <c r="F65" s="108" t="s">
        <v>4</v>
      </c>
      <c r="G65" s="109">
        <v>2149420</v>
      </c>
    </row>
    <row r="66" spans="1:7" ht="14.25">
      <c r="A66" s="168"/>
      <c r="B66" s="108" t="s">
        <v>170</v>
      </c>
      <c r="C66" s="108" t="s">
        <v>202</v>
      </c>
      <c r="D66" s="108" t="s">
        <v>53</v>
      </c>
      <c r="E66" s="108">
        <v>2023</v>
      </c>
      <c r="F66" s="108" t="s">
        <v>4</v>
      </c>
      <c r="G66" s="109">
        <v>2419320</v>
      </c>
    </row>
    <row r="67" spans="1:7" ht="14.25">
      <c r="A67" s="168"/>
      <c r="B67" s="108" t="s">
        <v>203</v>
      </c>
      <c r="C67" s="108" t="s">
        <v>204</v>
      </c>
      <c r="D67" s="108" t="s">
        <v>53</v>
      </c>
      <c r="E67" s="108">
        <v>2023</v>
      </c>
      <c r="F67" s="108" t="s">
        <v>4</v>
      </c>
      <c r="G67" s="109">
        <v>9351300</v>
      </c>
    </row>
    <row r="68" spans="1:7" ht="14.25">
      <c r="A68" s="168"/>
      <c r="B68" s="108" t="s">
        <v>183</v>
      </c>
      <c r="C68" s="108" t="s">
        <v>205</v>
      </c>
      <c r="D68" s="108" t="s">
        <v>53</v>
      </c>
      <c r="E68" s="108">
        <v>2023</v>
      </c>
      <c r="F68" s="108" t="s">
        <v>4</v>
      </c>
      <c r="G68" s="109">
        <v>3615000</v>
      </c>
    </row>
    <row r="69" spans="1:7" ht="14.25">
      <c r="A69" s="168"/>
      <c r="B69" s="108" t="s">
        <v>151</v>
      </c>
      <c r="C69" s="108" t="s">
        <v>206</v>
      </c>
      <c r="D69" s="108" t="s">
        <v>53</v>
      </c>
      <c r="E69" s="108">
        <v>2023</v>
      </c>
      <c r="F69" s="108" t="s">
        <v>4</v>
      </c>
      <c r="G69" s="109">
        <v>3000000</v>
      </c>
    </row>
    <row r="70" spans="1:7" ht="14.25">
      <c r="A70" s="168"/>
      <c r="B70" s="108" t="s">
        <v>148</v>
      </c>
      <c r="C70" s="108" t="s">
        <v>207</v>
      </c>
      <c r="D70" s="108" t="s">
        <v>53</v>
      </c>
      <c r="E70" s="108">
        <v>2023</v>
      </c>
      <c r="F70" s="108" t="s">
        <v>4</v>
      </c>
      <c r="G70" s="109">
        <v>896780</v>
      </c>
    </row>
    <row r="71" spans="1:7" ht="14.25">
      <c r="A71" s="168"/>
      <c r="B71" s="108" t="s">
        <v>178</v>
      </c>
      <c r="C71" s="108" t="s">
        <v>208</v>
      </c>
      <c r="D71" s="108" t="s">
        <v>53</v>
      </c>
      <c r="E71" s="108">
        <v>2023</v>
      </c>
      <c r="F71" s="108" t="s">
        <v>4</v>
      </c>
      <c r="G71" s="109">
        <v>2695140</v>
      </c>
    </row>
    <row r="72" spans="1:7" ht="14.25">
      <c r="A72" s="168"/>
      <c r="B72" s="108" t="s">
        <v>209</v>
      </c>
      <c r="C72" s="108" t="s">
        <v>210</v>
      </c>
      <c r="D72" s="108" t="s">
        <v>53</v>
      </c>
      <c r="E72" s="108">
        <v>2023</v>
      </c>
      <c r="F72" s="108" t="s">
        <v>4</v>
      </c>
      <c r="G72" s="109">
        <v>2235980</v>
      </c>
    </row>
    <row r="73" spans="1:7" ht="14.25">
      <c r="A73" s="168"/>
      <c r="B73" s="108" t="s">
        <v>211</v>
      </c>
      <c r="C73" s="108" t="s">
        <v>212</v>
      </c>
      <c r="D73" s="108" t="s">
        <v>53</v>
      </c>
      <c r="E73" s="108">
        <v>2023</v>
      </c>
      <c r="F73" s="108" t="s">
        <v>4</v>
      </c>
      <c r="G73" s="109">
        <v>1080100</v>
      </c>
    </row>
    <row r="74" spans="1:7" ht="14.25">
      <c r="A74" s="168"/>
      <c r="B74" s="108" t="s">
        <v>190</v>
      </c>
      <c r="C74" s="108" t="s">
        <v>213</v>
      </c>
      <c r="D74" s="108" t="s">
        <v>55</v>
      </c>
      <c r="E74" s="108">
        <v>2023</v>
      </c>
      <c r="F74" s="108" t="s">
        <v>7</v>
      </c>
      <c r="G74" s="109">
        <v>1704400</v>
      </c>
    </row>
    <row r="75" spans="1:7" ht="14.25">
      <c r="A75" s="168"/>
      <c r="B75" s="108" t="s">
        <v>136</v>
      </c>
      <c r="C75" s="108" t="s">
        <v>214</v>
      </c>
      <c r="D75" s="108" t="s">
        <v>55</v>
      </c>
      <c r="E75" s="108">
        <v>2023</v>
      </c>
      <c r="F75" s="108" t="s">
        <v>7</v>
      </c>
      <c r="G75" s="109">
        <v>994020</v>
      </c>
    </row>
    <row r="76" spans="1:7" ht="14.25">
      <c r="A76" s="168"/>
      <c r="B76" s="108" t="s">
        <v>138</v>
      </c>
      <c r="C76" s="108" t="s">
        <v>215</v>
      </c>
      <c r="D76" s="108" t="s">
        <v>55</v>
      </c>
      <c r="E76" s="108">
        <v>2023</v>
      </c>
      <c r="F76" s="108" t="s">
        <v>7</v>
      </c>
      <c r="G76" s="109">
        <v>1877360</v>
      </c>
    </row>
    <row r="77" spans="1:7" ht="14.25">
      <c r="A77" s="168"/>
      <c r="B77" s="108" t="s">
        <v>194</v>
      </c>
      <c r="C77" s="108" t="s">
        <v>216</v>
      </c>
      <c r="D77" s="108" t="s">
        <v>55</v>
      </c>
      <c r="E77" s="108">
        <v>2023</v>
      </c>
      <c r="F77" s="108" t="s">
        <v>7</v>
      </c>
      <c r="G77" s="109">
        <v>2093720</v>
      </c>
    </row>
    <row r="78" spans="1:7" ht="14.25">
      <c r="A78" s="168"/>
      <c r="B78" s="108" t="s">
        <v>200</v>
      </c>
      <c r="C78" s="108" t="s">
        <v>217</v>
      </c>
      <c r="D78" s="108" t="s">
        <v>55</v>
      </c>
      <c r="E78" s="108">
        <v>2023</v>
      </c>
      <c r="F78" s="108" t="s">
        <v>7</v>
      </c>
      <c r="G78" s="109">
        <v>1711480</v>
      </c>
    </row>
    <row r="79" spans="1:7" ht="14.25">
      <c r="A79" s="168"/>
      <c r="B79" s="108" t="s">
        <v>183</v>
      </c>
      <c r="C79" s="108" t="s">
        <v>218</v>
      </c>
      <c r="D79" s="108" t="s">
        <v>55</v>
      </c>
      <c r="E79" s="108">
        <v>2023</v>
      </c>
      <c r="F79" s="108" t="s">
        <v>7</v>
      </c>
      <c r="G79" s="109">
        <v>4300080</v>
      </c>
    </row>
    <row r="80" spans="1:7" ht="14.25">
      <c r="A80" s="168"/>
      <c r="B80" s="108" t="s">
        <v>147</v>
      </c>
      <c r="C80" s="108" t="s">
        <v>219</v>
      </c>
      <c r="D80" s="108" t="s">
        <v>55</v>
      </c>
      <c r="E80" s="108">
        <v>2023</v>
      </c>
      <c r="F80" s="108" t="s">
        <v>7</v>
      </c>
      <c r="G80" s="109">
        <v>3592980</v>
      </c>
    </row>
    <row r="81" spans="1:7" ht="14.25">
      <c r="A81" s="168"/>
      <c r="B81" s="108" t="s">
        <v>134</v>
      </c>
      <c r="C81" s="108" t="s">
        <v>220</v>
      </c>
      <c r="D81" s="108" t="s">
        <v>55</v>
      </c>
      <c r="E81" s="108">
        <v>2023</v>
      </c>
      <c r="F81" s="108" t="s">
        <v>7</v>
      </c>
      <c r="G81" s="109">
        <v>557260</v>
      </c>
    </row>
    <row r="82" spans="1:7" ht="14.25">
      <c r="A82" s="168"/>
      <c r="B82" s="108" t="s">
        <v>149</v>
      </c>
      <c r="C82" s="108" t="s">
        <v>221</v>
      </c>
      <c r="D82" s="108" t="s">
        <v>55</v>
      </c>
      <c r="E82" s="108">
        <v>2023</v>
      </c>
      <c r="F82" s="108" t="s">
        <v>7</v>
      </c>
      <c r="G82" s="109">
        <v>2097220</v>
      </c>
    </row>
    <row r="83" spans="1:7" ht="14.25">
      <c r="A83" s="168"/>
      <c r="B83" s="108" t="s">
        <v>173</v>
      </c>
      <c r="C83" s="108" t="s">
        <v>222</v>
      </c>
      <c r="D83" s="108" t="s">
        <v>55</v>
      </c>
      <c r="E83" s="108">
        <v>2023</v>
      </c>
      <c r="F83" s="108" t="s">
        <v>7</v>
      </c>
      <c r="G83" s="109">
        <v>2485780</v>
      </c>
    </row>
    <row r="84" spans="1:7" ht="14.25">
      <c r="A84" s="168"/>
      <c r="B84" s="108" t="s">
        <v>185</v>
      </c>
      <c r="C84" s="108" t="s">
        <v>223</v>
      </c>
      <c r="D84" s="108" t="s">
        <v>55</v>
      </c>
      <c r="E84" s="108">
        <v>2023</v>
      </c>
      <c r="F84" s="108" t="s">
        <v>7</v>
      </c>
      <c r="G84" s="109">
        <v>14540</v>
      </c>
    </row>
    <row r="85" spans="1:7" ht="14.25">
      <c r="A85" s="168"/>
      <c r="B85" s="108" t="s">
        <v>148</v>
      </c>
      <c r="C85" s="108" t="s">
        <v>224</v>
      </c>
      <c r="D85" s="108" t="s">
        <v>55</v>
      </c>
      <c r="E85" s="108">
        <v>2023</v>
      </c>
      <c r="F85" s="108" t="s">
        <v>6</v>
      </c>
      <c r="G85" s="109">
        <v>4312140</v>
      </c>
    </row>
    <row r="86" spans="1:7" ht="14.25">
      <c r="A86" s="169"/>
      <c r="B86" s="108" t="s">
        <v>144</v>
      </c>
      <c r="C86" s="108" t="s">
        <v>225</v>
      </c>
      <c r="D86" s="108" t="s">
        <v>55</v>
      </c>
      <c r="E86" s="108">
        <v>2023</v>
      </c>
      <c r="F86" s="108" t="s">
        <v>6</v>
      </c>
      <c r="G86" s="109">
        <v>2827680</v>
      </c>
    </row>
    <row r="87" spans="1:7" ht="21.75" customHeight="1">
      <c r="A87" s="162" t="s">
        <v>370</v>
      </c>
      <c r="B87" s="163"/>
      <c r="C87" s="163"/>
      <c r="D87" s="163"/>
      <c r="E87" s="163"/>
      <c r="F87" s="164"/>
      <c r="G87" s="110">
        <f>SUM(G34:G86)</f>
        <v>124727237</v>
      </c>
    </row>
    <row r="88" spans="1:8" ht="40.5" customHeight="1">
      <c r="A88" s="165"/>
      <c r="B88" s="165"/>
      <c r="C88" s="165"/>
      <c r="D88" s="165"/>
      <c r="E88" s="165"/>
      <c r="F88" s="166"/>
      <c r="G88" s="113">
        <f>+G15+G28+G33+G87</f>
        <v>200799218</v>
      </c>
      <c r="H88" s="112"/>
    </row>
  </sheetData>
  <sheetProtection/>
  <mergeCells count="10">
    <mergeCell ref="A2:G2"/>
    <mergeCell ref="A15:F15"/>
    <mergeCell ref="A28:F28"/>
    <mergeCell ref="A87:F87"/>
    <mergeCell ref="A88:F88"/>
    <mergeCell ref="A4:A14"/>
    <mergeCell ref="A16:A27"/>
    <mergeCell ref="A29:A32"/>
    <mergeCell ref="A34:A86"/>
    <mergeCell ref="A33:F33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81"/>
  <sheetViews>
    <sheetView zoomScalePageLayoutView="0" workbookViewId="0" topLeftCell="A67">
      <selection activeCell="G4" sqref="G4"/>
    </sheetView>
  </sheetViews>
  <sheetFormatPr defaultColWidth="9.140625" defaultRowHeight="12.75"/>
  <cols>
    <col min="1" max="1" width="36.28125" style="3" customWidth="1"/>
    <col min="2" max="2" width="44.8515625" style="3" customWidth="1"/>
    <col min="3" max="3" width="23.140625" style="3" customWidth="1"/>
    <col min="4" max="4" width="22.421875" style="3" customWidth="1"/>
    <col min="5" max="5" width="22.8515625" style="4" customWidth="1"/>
    <col min="6" max="6" width="10.28125" style="3" bestFit="1" customWidth="1"/>
    <col min="7" max="7" width="19.140625" style="3" bestFit="1" customWidth="1"/>
    <col min="8" max="8" width="18.28125" style="3" bestFit="1" customWidth="1"/>
    <col min="9" max="9" width="9.140625" style="3" customWidth="1"/>
    <col min="10" max="10" width="11.7109375" style="3" customWidth="1"/>
    <col min="11" max="16384" width="9.140625" style="3" customWidth="1"/>
  </cols>
  <sheetData>
    <row r="1" ht="15.75" thickBot="1">
      <c r="E1" s="121" t="s">
        <v>501</v>
      </c>
    </row>
    <row r="2" spans="1:5" ht="34.5" customHeight="1">
      <c r="A2" s="174" t="s">
        <v>494</v>
      </c>
      <c r="B2" s="175"/>
      <c r="C2" s="175"/>
      <c r="D2" s="175"/>
      <c r="E2" s="176"/>
    </row>
    <row r="3" spans="1:5" ht="37.5" customHeight="1">
      <c r="A3" s="94" t="s">
        <v>8</v>
      </c>
      <c r="B3" s="58" t="s">
        <v>229</v>
      </c>
      <c r="C3" s="58" t="s">
        <v>48</v>
      </c>
      <c r="D3" s="58" t="s">
        <v>230</v>
      </c>
      <c r="E3" s="60" t="s">
        <v>231</v>
      </c>
    </row>
    <row r="4" spans="1:5" ht="37.5" customHeight="1">
      <c r="A4" s="172" t="s">
        <v>12</v>
      </c>
      <c r="B4" s="5" t="s">
        <v>61</v>
      </c>
      <c r="C4" s="5" t="s">
        <v>232</v>
      </c>
      <c r="D4" s="6" t="s">
        <v>233</v>
      </c>
      <c r="E4" s="61">
        <v>12692784</v>
      </c>
    </row>
    <row r="5" spans="1:5" ht="37.5" customHeight="1">
      <c r="A5" s="172"/>
      <c r="B5" s="6" t="s">
        <v>234</v>
      </c>
      <c r="C5" s="6" t="s">
        <v>235</v>
      </c>
      <c r="D5" s="6" t="s">
        <v>233</v>
      </c>
      <c r="E5" s="61">
        <v>12803879</v>
      </c>
    </row>
    <row r="6" spans="1:5" ht="37.5" customHeight="1">
      <c r="A6" s="172"/>
      <c r="B6" s="177" t="s">
        <v>0</v>
      </c>
      <c r="C6" s="177"/>
      <c r="D6" s="177"/>
      <c r="E6" s="60">
        <f>SUM(E4:E5)</f>
        <v>25496663</v>
      </c>
    </row>
    <row r="7" spans="1:5" ht="37.5" customHeight="1">
      <c r="A7" s="172" t="s">
        <v>23</v>
      </c>
      <c r="B7" s="7" t="s">
        <v>161</v>
      </c>
      <c r="C7" s="7" t="s">
        <v>236</v>
      </c>
      <c r="D7" s="6" t="s">
        <v>237</v>
      </c>
      <c r="E7" s="62">
        <v>30680</v>
      </c>
    </row>
    <row r="8" spans="1:5" ht="37.5" customHeight="1">
      <c r="A8" s="172"/>
      <c r="B8" s="7" t="s">
        <v>203</v>
      </c>
      <c r="C8" s="7" t="s">
        <v>238</v>
      </c>
      <c r="D8" s="6" t="s">
        <v>237</v>
      </c>
      <c r="E8" s="62">
        <v>38880</v>
      </c>
    </row>
    <row r="9" spans="1:5" ht="37.5" customHeight="1">
      <c r="A9" s="172"/>
      <c r="B9" s="7" t="s">
        <v>239</v>
      </c>
      <c r="C9" s="7" t="s">
        <v>240</v>
      </c>
      <c r="D9" s="6" t="s">
        <v>237</v>
      </c>
      <c r="E9" s="62">
        <v>5500</v>
      </c>
    </row>
    <row r="10" spans="1:5" ht="37.5" customHeight="1">
      <c r="A10" s="172"/>
      <c r="B10" s="7" t="s">
        <v>161</v>
      </c>
      <c r="C10" s="7" t="s">
        <v>241</v>
      </c>
      <c r="D10" s="6" t="s">
        <v>233</v>
      </c>
      <c r="E10" s="62">
        <v>47560</v>
      </c>
    </row>
    <row r="11" spans="1:5" ht="37.5" customHeight="1">
      <c r="A11" s="172"/>
      <c r="B11" s="7" t="s">
        <v>166</v>
      </c>
      <c r="C11" s="7" t="s">
        <v>242</v>
      </c>
      <c r="D11" s="6" t="s">
        <v>233</v>
      </c>
      <c r="E11" s="62">
        <v>19340</v>
      </c>
    </row>
    <row r="12" spans="1:5" ht="37.5" customHeight="1">
      <c r="A12" s="172"/>
      <c r="B12" s="7" t="s">
        <v>185</v>
      </c>
      <c r="C12" s="7" t="s">
        <v>243</v>
      </c>
      <c r="D12" s="6" t="s">
        <v>233</v>
      </c>
      <c r="E12" s="62">
        <v>33220</v>
      </c>
    </row>
    <row r="13" spans="1:5" ht="37.5" customHeight="1">
      <c r="A13" s="172"/>
      <c r="B13" s="7" t="s">
        <v>244</v>
      </c>
      <c r="C13" s="7" t="s">
        <v>245</v>
      </c>
      <c r="D13" s="6" t="s">
        <v>237</v>
      </c>
      <c r="E13" s="62">
        <v>336084</v>
      </c>
    </row>
    <row r="14" spans="1:5" ht="37.5" customHeight="1">
      <c r="A14" s="172"/>
      <c r="B14" s="7" t="s">
        <v>140</v>
      </c>
      <c r="C14" s="7" t="s">
        <v>246</v>
      </c>
      <c r="D14" s="6" t="s">
        <v>233</v>
      </c>
      <c r="E14" s="62">
        <v>324998</v>
      </c>
    </row>
    <row r="15" spans="1:5" ht="37.5" customHeight="1">
      <c r="A15" s="172"/>
      <c r="B15" s="7" t="s">
        <v>190</v>
      </c>
      <c r="C15" s="7" t="s">
        <v>372</v>
      </c>
      <c r="D15" s="6" t="s">
        <v>237</v>
      </c>
      <c r="E15" s="62">
        <v>2582754</v>
      </c>
    </row>
    <row r="16" spans="1:5" ht="37.5" customHeight="1">
      <c r="A16" s="172"/>
      <c r="B16" s="7" t="s">
        <v>192</v>
      </c>
      <c r="C16" s="7" t="s">
        <v>373</v>
      </c>
      <c r="D16" s="6" t="s">
        <v>237</v>
      </c>
      <c r="E16" s="62">
        <v>1684320</v>
      </c>
    </row>
    <row r="17" spans="1:5" ht="37.5" customHeight="1">
      <c r="A17" s="172"/>
      <c r="B17" s="7" t="s">
        <v>136</v>
      </c>
      <c r="C17" s="7" t="s">
        <v>374</v>
      </c>
      <c r="D17" s="6" t="s">
        <v>237</v>
      </c>
      <c r="E17" s="62">
        <v>2183140</v>
      </c>
    </row>
    <row r="18" spans="1:5" ht="37.5" customHeight="1">
      <c r="A18" s="172"/>
      <c r="B18" s="7" t="s">
        <v>140</v>
      </c>
      <c r="C18" s="7" t="s">
        <v>375</v>
      </c>
      <c r="D18" s="6" t="s">
        <v>237</v>
      </c>
      <c r="E18" s="62">
        <v>2849000</v>
      </c>
    </row>
    <row r="19" spans="1:5" ht="37.5" customHeight="1">
      <c r="A19" s="172"/>
      <c r="B19" s="7" t="s">
        <v>200</v>
      </c>
      <c r="C19" s="7" t="s">
        <v>376</v>
      </c>
      <c r="D19" s="6" t="s">
        <v>237</v>
      </c>
      <c r="E19" s="62">
        <v>4618860</v>
      </c>
    </row>
    <row r="20" spans="1:5" ht="37.5" customHeight="1">
      <c r="A20" s="172"/>
      <c r="B20" s="7" t="s">
        <v>142</v>
      </c>
      <c r="C20" s="7" t="s">
        <v>377</v>
      </c>
      <c r="D20" s="6" t="s">
        <v>237</v>
      </c>
      <c r="E20" s="62">
        <v>4105500</v>
      </c>
    </row>
    <row r="21" spans="1:5" ht="37.5" customHeight="1">
      <c r="A21" s="172"/>
      <c r="B21" s="7" t="s">
        <v>265</v>
      </c>
      <c r="C21" s="7" t="s">
        <v>378</v>
      </c>
      <c r="D21" s="6" t="s">
        <v>237</v>
      </c>
      <c r="E21" s="62">
        <v>4278040</v>
      </c>
    </row>
    <row r="22" spans="1:5" ht="37.5" customHeight="1">
      <c r="A22" s="172"/>
      <c r="B22" s="7" t="s">
        <v>171</v>
      </c>
      <c r="C22" s="7" t="s">
        <v>379</v>
      </c>
      <c r="D22" s="6" t="s">
        <v>237</v>
      </c>
      <c r="E22" s="62">
        <v>10406060</v>
      </c>
    </row>
    <row r="23" spans="1:5" ht="37.5" customHeight="1">
      <c r="A23" s="172"/>
      <c r="B23" s="7" t="s">
        <v>380</v>
      </c>
      <c r="C23" s="7" t="s">
        <v>381</v>
      </c>
      <c r="D23" s="6" t="s">
        <v>237</v>
      </c>
      <c r="E23" s="62">
        <v>7844980</v>
      </c>
    </row>
    <row r="24" spans="1:5" ht="37.5" customHeight="1">
      <c r="A24" s="172"/>
      <c r="B24" s="7" t="s">
        <v>382</v>
      </c>
      <c r="C24" s="7" t="s">
        <v>383</v>
      </c>
      <c r="D24" s="6" t="s">
        <v>237</v>
      </c>
      <c r="E24" s="62">
        <v>2400740</v>
      </c>
    </row>
    <row r="25" spans="1:5" ht="37.5" customHeight="1">
      <c r="A25" s="172"/>
      <c r="B25" s="7" t="s">
        <v>190</v>
      </c>
      <c r="C25" s="7" t="s">
        <v>384</v>
      </c>
      <c r="D25" s="6" t="s">
        <v>233</v>
      </c>
      <c r="E25" s="62">
        <v>7880183</v>
      </c>
    </row>
    <row r="26" spans="1:5" ht="37.5" customHeight="1">
      <c r="A26" s="172"/>
      <c r="B26" s="7" t="s">
        <v>244</v>
      </c>
      <c r="C26" s="7" t="s">
        <v>385</v>
      </c>
      <c r="D26" s="6" t="s">
        <v>233</v>
      </c>
      <c r="E26" s="62">
        <v>5784425</v>
      </c>
    </row>
    <row r="27" spans="1:5" ht="37.5" customHeight="1">
      <c r="A27" s="172"/>
      <c r="B27" s="7" t="s">
        <v>136</v>
      </c>
      <c r="C27" s="7" t="s">
        <v>386</v>
      </c>
      <c r="D27" s="6" t="s">
        <v>233</v>
      </c>
      <c r="E27" s="62">
        <v>3311980</v>
      </c>
    </row>
    <row r="28" spans="1:5" ht="37.5" customHeight="1">
      <c r="A28" s="172"/>
      <c r="B28" s="7" t="s">
        <v>169</v>
      </c>
      <c r="C28" s="7" t="s">
        <v>387</v>
      </c>
      <c r="D28" s="6" t="s">
        <v>233</v>
      </c>
      <c r="E28" s="62">
        <v>11448480</v>
      </c>
    </row>
    <row r="29" spans="1:5" ht="37.5" customHeight="1">
      <c r="A29" s="172"/>
      <c r="B29" s="7" t="s">
        <v>200</v>
      </c>
      <c r="C29" s="7" t="s">
        <v>388</v>
      </c>
      <c r="D29" s="6" t="s">
        <v>233</v>
      </c>
      <c r="E29" s="62">
        <v>5583900</v>
      </c>
    </row>
    <row r="30" spans="1:5" ht="37.5" customHeight="1">
      <c r="A30" s="172"/>
      <c r="B30" s="7" t="s">
        <v>184</v>
      </c>
      <c r="C30" s="7" t="s">
        <v>389</v>
      </c>
      <c r="D30" s="6" t="s">
        <v>233</v>
      </c>
      <c r="E30" s="62">
        <v>1815859</v>
      </c>
    </row>
    <row r="31" spans="1:5" ht="37.5" customHeight="1">
      <c r="A31" s="172"/>
      <c r="B31" s="7" t="s">
        <v>265</v>
      </c>
      <c r="C31" s="7" t="s">
        <v>390</v>
      </c>
      <c r="D31" s="6" t="s">
        <v>233</v>
      </c>
      <c r="E31" s="62">
        <v>4932190</v>
      </c>
    </row>
    <row r="32" spans="1:5" ht="37.5" customHeight="1">
      <c r="A32" s="172"/>
      <c r="B32" s="7" t="s">
        <v>209</v>
      </c>
      <c r="C32" s="7" t="s">
        <v>391</v>
      </c>
      <c r="D32" s="6" t="s">
        <v>233</v>
      </c>
      <c r="E32" s="62">
        <v>4743490</v>
      </c>
    </row>
    <row r="33" spans="1:5" ht="37.5" customHeight="1">
      <c r="A33" s="172"/>
      <c r="B33" s="7" t="s">
        <v>325</v>
      </c>
      <c r="C33" s="7" t="s">
        <v>392</v>
      </c>
      <c r="D33" s="6" t="s">
        <v>233</v>
      </c>
      <c r="E33" s="62">
        <v>3150000</v>
      </c>
    </row>
    <row r="34" spans="1:5" ht="37.5" customHeight="1">
      <c r="A34" s="172"/>
      <c r="B34" s="7" t="s">
        <v>203</v>
      </c>
      <c r="C34" s="7" t="s">
        <v>393</v>
      </c>
      <c r="D34" s="6" t="s">
        <v>233</v>
      </c>
      <c r="E34" s="62">
        <v>3160242</v>
      </c>
    </row>
    <row r="35" spans="1:5" ht="37.5" customHeight="1">
      <c r="A35" s="172"/>
      <c r="B35" s="7" t="s">
        <v>171</v>
      </c>
      <c r="C35" s="7" t="s">
        <v>394</v>
      </c>
      <c r="D35" s="6" t="s">
        <v>233</v>
      </c>
      <c r="E35" s="62">
        <v>14496244</v>
      </c>
    </row>
    <row r="36" spans="1:5" ht="37.5" customHeight="1">
      <c r="A36" s="172"/>
      <c r="B36" s="7" t="s">
        <v>178</v>
      </c>
      <c r="C36" s="7" t="s">
        <v>395</v>
      </c>
      <c r="D36" s="6" t="s">
        <v>233</v>
      </c>
      <c r="E36" s="62">
        <v>6456402</v>
      </c>
    </row>
    <row r="37" spans="1:5" ht="37.5" customHeight="1">
      <c r="A37" s="172"/>
      <c r="B37" s="7" t="s">
        <v>142</v>
      </c>
      <c r="C37" s="7" t="s">
        <v>396</v>
      </c>
      <c r="D37" s="6" t="s">
        <v>233</v>
      </c>
      <c r="E37" s="62">
        <v>7031820</v>
      </c>
    </row>
    <row r="38" spans="1:5" ht="37.5" customHeight="1">
      <c r="A38" s="172"/>
      <c r="B38" s="7" t="s">
        <v>196</v>
      </c>
      <c r="C38" s="7" t="s">
        <v>397</v>
      </c>
      <c r="D38" s="6" t="s">
        <v>233</v>
      </c>
      <c r="E38" s="62">
        <v>6013030</v>
      </c>
    </row>
    <row r="39" spans="1:5" ht="37.5" customHeight="1">
      <c r="A39" s="172"/>
      <c r="B39" s="7" t="s">
        <v>350</v>
      </c>
      <c r="C39" s="7" t="s">
        <v>398</v>
      </c>
      <c r="D39" s="6" t="s">
        <v>233</v>
      </c>
      <c r="E39" s="62">
        <v>3109494</v>
      </c>
    </row>
    <row r="40" spans="1:5" ht="37.5" customHeight="1">
      <c r="A40" s="172"/>
      <c r="B40" s="7" t="s">
        <v>132</v>
      </c>
      <c r="C40" s="7" t="s">
        <v>399</v>
      </c>
      <c r="D40" s="6" t="s">
        <v>233</v>
      </c>
      <c r="E40" s="62">
        <v>2220520</v>
      </c>
    </row>
    <row r="41" spans="1:5" ht="37.5" customHeight="1">
      <c r="A41" s="172"/>
      <c r="B41" s="7" t="s">
        <v>134</v>
      </c>
      <c r="C41" s="7" t="s">
        <v>400</v>
      </c>
      <c r="D41" s="6" t="s">
        <v>233</v>
      </c>
      <c r="E41" s="62">
        <v>1880038</v>
      </c>
    </row>
    <row r="42" spans="1:5" ht="37.5" customHeight="1">
      <c r="A42" s="172"/>
      <c r="B42" s="7" t="s">
        <v>147</v>
      </c>
      <c r="C42" s="7" t="s">
        <v>401</v>
      </c>
      <c r="D42" s="6" t="s">
        <v>233</v>
      </c>
      <c r="E42" s="62">
        <v>1948260</v>
      </c>
    </row>
    <row r="43" spans="1:5" ht="37.5" customHeight="1">
      <c r="A43" s="172"/>
      <c r="B43" s="7" t="s">
        <v>138</v>
      </c>
      <c r="C43" s="7" t="s">
        <v>402</v>
      </c>
      <c r="D43" s="6" t="s">
        <v>233</v>
      </c>
      <c r="E43" s="62">
        <v>4519260</v>
      </c>
    </row>
    <row r="44" spans="1:5" ht="37.5" customHeight="1">
      <c r="A44" s="172"/>
      <c r="B44" s="7" t="s">
        <v>198</v>
      </c>
      <c r="C44" s="7" t="s">
        <v>403</v>
      </c>
      <c r="D44" s="6" t="s">
        <v>233</v>
      </c>
      <c r="E44" s="62">
        <v>3381232</v>
      </c>
    </row>
    <row r="45" spans="1:5" ht="37.5" customHeight="1">
      <c r="A45" s="172"/>
      <c r="B45" s="7" t="s">
        <v>382</v>
      </c>
      <c r="C45" s="7" t="s">
        <v>404</v>
      </c>
      <c r="D45" s="6" t="s">
        <v>233</v>
      </c>
      <c r="E45" s="62">
        <v>3322776</v>
      </c>
    </row>
    <row r="46" spans="1:5" ht="37.5" customHeight="1">
      <c r="A46" s="172"/>
      <c r="B46" s="7" t="s">
        <v>380</v>
      </c>
      <c r="C46" s="7" t="s">
        <v>405</v>
      </c>
      <c r="D46" s="6" t="s">
        <v>233</v>
      </c>
      <c r="E46" s="62">
        <v>2511040</v>
      </c>
    </row>
    <row r="47" spans="1:5" ht="37.5" customHeight="1">
      <c r="A47" s="172"/>
      <c r="B47" s="7" t="s">
        <v>406</v>
      </c>
      <c r="C47" s="7" t="s">
        <v>407</v>
      </c>
      <c r="D47" s="6" t="s">
        <v>233</v>
      </c>
      <c r="E47" s="62">
        <v>5203660</v>
      </c>
    </row>
    <row r="48" spans="1:5" ht="37.5" customHeight="1">
      <c r="A48" s="172"/>
      <c r="B48" s="7" t="s">
        <v>144</v>
      </c>
      <c r="C48" s="7" t="s">
        <v>408</v>
      </c>
      <c r="D48" s="6" t="s">
        <v>233</v>
      </c>
      <c r="E48" s="62">
        <v>2944310</v>
      </c>
    </row>
    <row r="49" spans="1:5" ht="37.5" customHeight="1">
      <c r="A49" s="172"/>
      <c r="B49" s="7" t="s">
        <v>181</v>
      </c>
      <c r="C49" s="7" t="s">
        <v>409</v>
      </c>
      <c r="D49" s="6" t="s">
        <v>233</v>
      </c>
      <c r="E49" s="62">
        <v>2453900</v>
      </c>
    </row>
    <row r="50" spans="1:5" ht="37.5" customHeight="1">
      <c r="A50" s="172"/>
      <c r="B50" s="7" t="s">
        <v>149</v>
      </c>
      <c r="C50" s="7" t="s">
        <v>410</v>
      </c>
      <c r="D50" s="6" t="s">
        <v>233</v>
      </c>
      <c r="E50" s="62">
        <v>1344040</v>
      </c>
    </row>
    <row r="51" spans="1:5" ht="37.5" customHeight="1">
      <c r="A51" s="172"/>
      <c r="B51" s="7" t="s">
        <v>406</v>
      </c>
      <c r="C51" s="7" t="s">
        <v>411</v>
      </c>
      <c r="D51" s="6" t="s">
        <v>412</v>
      </c>
      <c r="E51" s="62">
        <v>7486680</v>
      </c>
    </row>
    <row r="52" spans="1:5" ht="37.5" customHeight="1">
      <c r="A52" s="172"/>
      <c r="B52" s="7" t="s">
        <v>247</v>
      </c>
      <c r="C52" s="7" t="s">
        <v>248</v>
      </c>
      <c r="D52" s="6" t="s">
        <v>233</v>
      </c>
      <c r="E52" s="62">
        <v>363710</v>
      </c>
    </row>
    <row r="53" spans="1:5" ht="37.5" customHeight="1">
      <c r="A53" s="172"/>
      <c r="B53" s="7" t="s">
        <v>159</v>
      </c>
      <c r="C53" s="7" t="s">
        <v>249</v>
      </c>
      <c r="D53" s="6" t="s">
        <v>233</v>
      </c>
      <c r="E53" s="62">
        <v>378434</v>
      </c>
    </row>
    <row r="54" spans="1:5" ht="37.5" customHeight="1">
      <c r="A54" s="172"/>
      <c r="B54" s="7" t="s">
        <v>157</v>
      </c>
      <c r="C54" s="7" t="s">
        <v>250</v>
      </c>
      <c r="D54" s="6" t="s">
        <v>233</v>
      </c>
      <c r="E54" s="62">
        <v>362500</v>
      </c>
    </row>
    <row r="55" spans="1:5" ht="37.5" customHeight="1">
      <c r="A55" s="172"/>
      <c r="B55" s="7" t="s">
        <v>194</v>
      </c>
      <c r="C55" s="7" t="s">
        <v>251</v>
      </c>
      <c r="D55" s="6" t="s">
        <v>233</v>
      </c>
      <c r="E55" s="62">
        <v>900000</v>
      </c>
    </row>
    <row r="56" spans="1:5" ht="37.5" customHeight="1">
      <c r="A56" s="172"/>
      <c r="B56" s="7" t="s">
        <v>192</v>
      </c>
      <c r="C56" s="7" t="s">
        <v>252</v>
      </c>
      <c r="D56" s="6" t="s">
        <v>233</v>
      </c>
      <c r="E56" s="62">
        <v>817454</v>
      </c>
    </row>
    <row r="57" spans="1:5" ht="37.5" customHeight="1">
      <c r="A57" s="172"/>
      <c r="B57" s="173" t="s">
        <v>0</v>
      </c>
      <c r="C57" s="173"/>
      <c r="D57" s="173"/>
      <c r="E57" s="60">
        <f>SUM(E7:E56)</f>
        <v>174745209</v>
      </c>
    </row>
    <row r="58" spans="1:5" ht="37.5" customHeight="1">
      <c r="A58" s="172" t="s">
        <v>17</v>
      </c>
      <c r="B58" s="6" t="s">
        <v>89</v>
      </c>
      <c r="C58" s="6" t="s">
        <v>413</v>
      </c>
      <c r="D58" s="6" t="s">
        <v>237</v>
      </c>
      <c r="E58" s="62">
        <v>75620</v>
      </c>
    </row>
    <row r="59" spans="1:5" ht="37.5" customHeight="1">
      <c r="A59" s="172"/>
      <c r="B59" s="6" t="s">
        <v>95</v>
      </c>
      <c r="C59" s="6" t="s">
        <v>414</v>
      </c>
      <c r="D59" s="6" t="s">
        <v>233</v>
      </c>
      <c r="E59" s="62">
        <v>305700</v>
      </c>
    </row>
    <row r="60" spans="1:5" ht="37.5" customHeight="1">
      <c r="A60" s="172"/>
      <c r="B60" s="173" t="s">
        <v>0</v>
      </c>
      <c r="C60" s="173"/>
      <c r="D60" s="173"/>
      <c r="E60" s="60">
        <f>SUM(E58:E59)</f>
        <v>381320</v>
      </c>
    </row>
    <row r="61" spans="1:5" ht="37.5" customHeight="1">
      <c r="A61" s="172" t="s">
        <v>18</v>
      </c>
      <c r="B61" s="5" t="s">
        <v>110</v>
      </c>
      <c r="C61" s="5" t="s">
        <v>253</v>
      </c>
      <c r="D61" s="6" t="s">
        <v>237</v>
      </c>
      <c r="E61" s="62">
        <v>1316140</v>
      </c>
    </row>
    <row r="62" spans="1:5" ht="37.5" customHeight="1">
      <c r="A62" s="172"/>
      <c r="B62" s="5" t="s">
        <v>115</v>
      </c>
      <c r="C62" s="5" t="s">
        <v>254</v>
      </c>
      <c r="D62" s="6" t="s">
        <v>233</v>
      </c>
      <c r="E62" s="62">
        <v>2932880</v>
      </c>
    </row>
    <row r="63" spans="1:5" ht="37.5" customHeight="1">
      <c r="A63" s="172"/>
      <c r="B63" s="5" t="s">
        <v>110</v>
      </c>
      <c r="C63" s="5" t="s">
        <v>255</v>
      </c>
      <c r="D63" s="6" t="s">
        <v>233</v>
      </c>
      <c r="E63" s="62">
        <v>3469620</v>
      </c>
    </row>
    <row r="64" spans="1:5" ht="37.5" customHeight="1">
      <c r="A64" s="172"/>
      <c r="B64" s="5" t="s">
        <v>114</v>
      </c>
      <c r="C64" s="5" t="s">
        <v>256</v>
      </c>
      <c r="D64" s="6" t="s">
        <v>233</v>
      </c>
      <c r="E64" s="62">
        <v>785480</v>
      </c>
    </row>
    <row r="65" spans="1:5" ht="37.5" customHeight="1">
      <c r="A65" s="172"/>
      <c r="B65" s="5" t="s">
        <v>112</v>
      </c>
      <c r="C65" s="5" t="s">
        <v>257</v>
      </c>
      <c r="D65" s="6" t="s">
        <v>233</v>
      </c>
      <c r="E65" s="62">
        <v>2976700</v>
      </c>
    </row>
    <row r="66" spans="1:5" ht="37.5" customHeight="1">
      <c r="A66" s="172"/>
      <c r="B66" s="5" t="s">
        <v>113</v>
      </c>
      <c r="C66" s="5" t="s">
        <v>258</v>
      </c>
      <c r="D66" s="6" t="s">
        <v>233</v>
      </c>
      <c r="E66" s="62">
        <v>1140160</v>
      </c>
    </row>
    <row r="67" spans="1:5" ht="37.5" customHeight="1">
      <c r="A67" s="172"/>
      <c r="B67" s="173" t="s">
        <v>0</v>
      </c>
      <c r="C67" s="173"/>
      <c r="D67" s="173"/>
      <c r="E67" s="60">
        <f>SUM(E61:E66)</f>
        <v>12620980</v>
      </c>
    </row>
    <row r="68" spans="1:5" ht="37.5" customHeight="1" thickBot="1">
      <c r="A68" s="170" t="s">
        <v>1</v>
      </c>
      <c r="B68" s="171"/>
      <c r="C68" s="171"/>
      <c r="D68" s="171"/>
      <c r="E68" s="63">
        <f>E67+E57+E6</f>
        <v>212862852</v>
      </c>
    </row>
    <row r="69" spans="1:5" ht="37.5" customHeight="1">
      <c r="A69" s="8"/>
      <c r="B69" s="9"/>
      <c r="C69" s="9"/>
      <c r="D69" s="9"/>
      <c r="E69" s="10"/>
    </row>
    <row r="70" spans="1:5" ht="37.5" customHeight="1">
      <c r="A70" s="8"/>
      <c r="B70" s="9"/>
      <c r="C70" s="9"/>
      <c r="D70" s="9"/>
      <c r="E70" s="10"/>
    </row>
    <row r="71" spans="1:5" ht="37.5" customHeight="1">
      <c r="A71" s="8"/>
      <c r="B71" s="9"/>
      <c r="C71" s="9"/>
      <c r="D71" s="9"/>
      <c r="E71" s="10"/>
    </row>
    <row r="72" spans="1:5" ht="37.5" customHeight="1">
      <c r="A72" s="8"/>
      <c r="B72" s="9"/>
      <c r="C72" s="9"/>
      <c r="D72" s="9"/>
      <c r="E72" s="10"/>
    </row>
    <row r="73" spans="1:5" ht="37.5" customHeight="1">
      <c r="A73" s="8"/>
      <c r="B73" s="9"/>
      <c r="C73" s="9"/>
      <c r="D73" s="9"/>
      <c r="E73" s="10"/>
    </row>
    <row r="74" spans="1:5" ht="37.5" customHeight="1">
      <c r="A74" s="8"/>
      <c r="B74" s="9"/>
      <c r="C74" s="9"/>
      <c r="D74" s="9"/>
      <c r="E74" s="10"/>
    </row>
    <row r="75" spans="1:5" ht="37.5" customHeight="1">
      <c r="A75" s="8"/>
      <c r="B75" s="9"/>
      <c r="C75" s="9"/>
      <c r="D75" s="9"/>
      <c r="E75" s="10"/>
    </row>
    <row r="76" spans="1:5" ht="37.5" customHeight="1">
      <c r="A76" s="8"/>
      <c r="B76" s="9"/>
      <c r="C76" s="9"/>
      <c r="D76" s="9"/>
      <c r="E76" s="10"/>
    </row>
    <row r="77" spans="1:5" ht="37.5" customHeight="1">
      <c r="A77" s="8"/>
      <c r="B77" s="9"/>
      <c r="C77" s="9"/>
      <c r="D77" s="9"/>
      <c r="E77" s="10"/>
    </row>
    <row r="78" spans="1:5" ht="37.5" customHeight="1">
      <c r="A78" s="8"/>
      <c r="B78" s="9"/>
      <c r="C78" s="9"/>
      <c r="D78" s="9"/>
      <c r="E78" s="10"/>
    </row>
    <row r="79" spans="1:5" ht="37.5" customHeight="1">
      <c r="A79" s="8"/>
      <c r="B79" s="9"/>
      <c r="C79" s="9"/>
      <c r="D79" s="9"/>
      <c r="E79" s="10"/>
    </row>
    <row r="80" spans="1:5" ht="37.5" customHeight="1">
      <c r="A80" s="8"/>
      <c r="B80" s="9"/>
      <c r="C80" s="9"/>
      <c r="D80" s="9"/>
      <c r="E80" s="10"/>
    </row>
    <row r="81" spans="1:5" ht="37.5" customHeight="1">
      <c r="A81" s="8"/>
      <c r="B81" s="9"/>
      <c r="C81" s="9"/>
      <c r="D81" s="9"/>
      <c r="E81" s="10"/>
    </row>
  </sheetData>
  <sheetProtection/>
  <mergeCells count="10">
    <mergeCell ref="A68:D68"/>
    <mergeCell ref="A7:A57"/>
    <mergeCell ref="B57:D57"/>
    <mergeCell ref="A2:E2"/>
    <mergeCell ref="A4:A6"/>
    <mergeCell ref="B6:D6"/>
    <mergeCell ref="A58:A60"/>
    <mergeCell ref="B60:D60"/>
    <mergeCell ref="A61:A67"/>
    <mergeCell ref="B67:D67"/>
  </mergeCells>
  <printOptions/>
  <pageMargins left="0.7" right="0.7" top="0.75" bottom="0.75" header="0.3" footer="0.3"/>
  <pageSetup horizontalDpi="600" verticalDpi="600" orientation="portrait" paperSize="9" scale="2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H38"/>
  <sheetViews>
    <sheetView zoomScalePageLayoutView="0" workbookViewId="0" topLeftCell="A28">
      <selection activeCell="L17" sqref="L17"/>
    </sheetView>
  </sheetViews>
  <sheetFormatPr defaultColWidth="9.140625" defaultRowHeight="12.75"/>
  <cols>
    <col min="1" max="1" width="35.140625" style="0" customWidth="1"/>
    <col min="2" max="6" width="15.7109375" style="0" customWidth="1"/>
    <col min="7" max="7" width="25.28125" style="0" customWidth="1"/>
  </cols>
  <sheetData>
    <row r="1" ht="19.5" thickBot="1">
      <c r="G1" s="11" t="s">
        <v>502</v>
      </c>
    </row>
    <row r="2" spans="1:7" ht="43.5" customHeight="1">
      <c r="A2" s="179" t="s">
        <v>495</v>
      </c>
      <c r="B2" s="180"/>
      <c r="C2" s="180"/>
      <c r="D2" s="180"/>
      <c r="E2" s="180"/>
      <c r="F2" s="180"/>
      <c r="G2" s="181"/>
    </row>
    <row r="3" spans="1:7" s="84" customFormat="1" ht="36.75" customHeight="1">
      <c r="A3" s="182" t="s">
        <v>8</v>
      </c>
      <c r="B3" s="152" t="s">
        <v>230</v>
      </c>
      <c r="C3" s="152"/>
      <c r="D3" s="152"/>
      <c r="E3" s="152"/>
      <c r="F3" s="152"/>
      <c r="G3" s="185" t="s">
        <v>266</v>
      </c>
    </row>
    <row r="4" spans="1:7" s="84" customFormat="1" ht="36.75" customHeight="1">
      <c r="A4" s="183"/>
      <c r="B4" s="188">
        <v>2111</v>
      </c>
      <c r="C4" s="189"/>
      <c r="D4" s="188">
        <v>2112</v>
      </c>
      <c r="E4" s="189"/>
      <c r="F4" s="102">
        <v>2141</v>
      </c>
      <c r="G4" s="186"/>
    </row>
    <row r="5" spans="1:7" s="84" customFormat="1" ht="36.75" customHeight="1">
      <c r="A5" s="184"/>
      <c r="B5" s="87" t="s">
        <v>267</v>
      </c>
      <c r="C5" s="87" t="s">
        <v>268</v>
      </c>
      <c r="D5" s="87" t="s">
        <v>267</v>
      </c>
      <c r="E5" s="87" t="s">
        <v>268</v>
      </c>
      <c r="F5" s="87" t="s">
        <v>268</v>
      </c>
      <c r="G5" s="187"/>
    </row>
    <row r="6" spans="1:7" s="16" customFormat="1" ht="24.75" customHeight="1">
      <c r="A6" s="12" t="s">
        <v>20</v>
      </c>
      <c r="B6" s="13"/>
      <c r="C6" s="13"/>
      <c r="D6" s="13">
        <v>290</v>
      </c>
      <c r="E6" s="14"/>
      <c r="F6" s="14">
        <v>84551</v>
      </c>
      <c r="G6" s="15">
        <f aca="true" t="shared" si="0" ref="G6:G33">SUM(B6:F6)</f>
        <v>84841</v>
      </c>
    </row>
    <row r="7" spans="1:7" s="16" customFormat="1" ht="24.75" customHeight="1">
      <c r="A7" s="12" t="s">
        <v>22</v>
      </c>
      <c r="B7" s="13">
        <v>3541</v>
      </c>
      <c r="C7" s="13">
        <v>3389</v>
      </c>
      <c r="D7" s="13">
        <v>50000</v>
      </c>
      <c r="E7" s="17">
        <f>9551+8834</f>
        <v>18385</v>
      </c>
      <c r="F7" s="17"/>
      <c r="G7" s="15">
        <f t="shared" si="0"/>
        <v>75315</v>
      </c>
    </row>
    <row r="8" spans="1:7" s="16" customFormat="1" ht="24.75" customHeight="1">
      <c r="A8" s="12" t="s">
        <v>17</v>
      </c>
      <c r="B8" s="13"/>
      <c r="C8" s="13"/>
      <c r="D8" s="13">
        <v>13760</v>
      </c>
      <c r="E8" s="17">
        <v>18515</v>
      </c>
      <c r="F8" s="17">
        <f>1815+20880</f>
        <v>22695</v>
      </c>
      <c r="G8" s="15">
        <f t="shared" si="0"/>
        <v>54970</v>
      </c>
    </row>
    <row r="9" spans="1:7" s="16" customFormat="1" ht="24.75" customHeight="1">
      <c r="A9" s="12" t="s">
        <v>15</v>
      </c>
      <c r="B9" s="13"/>
      <c r="C9" s="13"/>
      <c r="D9" s="13">
        <v>35864</v>
      </c>
      <c r="E9" s="17">
        <v>9259</v>
      </c>
      <c r="F9" s="17">
        <f>4735+193</f>
        <v>4928</v>
      </c>
      <c r="G9" s="15">
        <f t="shared" si="0"/>
        <v>50051</v>
      </c>
    </row>
    <row r="10" spans="1:7" s="16" customFormat="1" ht="24.75" customHeight="1">
      <c r="A10" s="12" t="s">
        <v>13</v>
      </c>
      <c r="B10" s="13"/>
      <c r="C10" s="13"/>
      <c r="D10" s="13">
        <v>16827</v>
      </c>
      <c r="E10" s="17">
        <v>3171</v>
      </c>
      <c r="F10" s="17">
        <f>10198+13661</f>
        <v>23859</v>
      </c>
      <c r="G10" s="15">
        <f t="shared" si="0"/>
        <v>43857</v>
      </c>
    </row>
    <row r="11" spans="1:7" s="16" customFormat="1" ht="24.75" customHeight="1">
      <c r="A11" s="12" t="s">
        <v>36</v>
      </c>
      <c r="B11" s="13"/>
      <c r="C11" s="13"/>
      <c r="D11" s="13">
        <v>3186</v>
      </c>
      <c r="E11" s="17"/>
      <c r="F11" s="17">
        <v>26814</v>
      </c>
      <c r="G11" s="15">
        <f t="shared" si="0"/>
        <v>30000</v>
      </c>
    </row>
    <row r="12" spans="1:7" s="16" customFormat="1" ht="24.75" customHeight="1">
      <c r="A12" s="12" t="s">
        <v>21</v>
      </c>
      <c r="B12" s="18">
        <v>1435</v>
      </c>
      <c r="C12" s="18">
        <v>449</v>
      </c>
      <c r="D12" s="18">
        <v>23750</v>
      </c>
      <c r="E12" s="13">
        <f>2573</f>
        <v>2573</v>
      </c>
      <c r="F12" s="17">
        <v>821</v>
      </c>
      <c r="G12" s="15">
        <f t="shared" si="0"/>
        <v>29028</v>
      </c>
    </row>
    <row r="13" spans="1:8" s="16" customFormat="1" ht="24.75" customHeight="1">
      <c r="A13" s="19" t="s">
        <v>23</v>
      </c>
      <c r="B13" s="13"/>
      <c r="C13" s="13"/>
      <c r="D13" s="13"/>
      <c r="E13" s="17">
        <v>9878</v>
      </c>
      <c r="F13" s="17">
        <v>19119</v>
      </c>
      <c r="G13" s="15">
        <f t="shared" si="0"/>
        <v>28997</v>
      </c>
      <c r="H13" s="20"/>
    </row>
    <row r="14" spans="1:8" s="16" customFormat="1" ht="24.75" customHeight="1">
      <c r="A14" s="21" t="s">
        <v>25</v>
      </c>
      <c r="B14" s="13"/>
      <c r="C14" s="13">
        <v>7000</v>
      </c>
      <c r="D14" s="13">
        <v>7750</v>
      </c>
      <c r="E14" s="17">
        <v>8527</v>
      </c>
      <c r="F14" s="17">
        <v>1311</v>
      </c>
      <c r="G14" s="15">
        <f t="shared" si="0"/>
        <v>24588</v>
      </c>
      <c r="H14" s="20"/>
    </row>
    <row r="15" spans="1:7" s="16" customFormat="1" ht="24.75" customHeight="1">
      <c r="A15" s="12" t="s">
        <v>10</v>
      </c>
      <c r="B15" s="13">
        <v>6906</v>
      </c>
      <c r="C15" s="13"/>
      <c r="D15" s="13">
        <v>15596</v>
      </c>
      <c r="E15" s="17">
        <v>1139</v>
      </c>
      <c r="F15" s="17"/>
      <c r="G15" s="15">
        <f t="shared" si="0"/>
        <v>23641</v>
      </c>
    </row>
    <row r="16" spans="1:7" s="16" customFormat="1" ht="24.75" customHeight="1">
      <c r="A16" s="12" t="s">
        <v>29</v>
      </c>
      <c r="B16" s="13">
        <f>1667+1289</f>
        <v>2956</v>
      </c>
      <c r="C16" s="13">
        <v>3983</v>
      </c>
      <c r="D16" s="13"/>
      <c r="E16" s="17"/>
      <c r="F16" s="17">
        <f>3062+10860</f>
        <v>13922</v>
      </c>
      <c r="G16" s="15">
        <f t="shared" si="0"/>
        <v>20861</v>
      </c>
    </row>
    <row r="17" spans="1:7" s="16" customFormat="1" ht="24.75" customHeight="1">
      <c r="A17" s="12" t="s">
        <v>28</v>
      </c>
      <c r="B17" s="13"/>
      <c r="C17" s="13"/>
      <c r="D17" s="13"/>
      <c r="E17" s="17"/>
      <c r="F17" s="17">
        <v>19430</v>
      </c>
      <c r="G17" s="15">
        <f t="shared" si="0"/>
        <v>19430</v>
      </c>
    </row>
    <row r="18" spans="1:7" s="16" customFormat="1" ht="24.75" customHeight="1">
      <c r="A18" s="12" t="s">
        <v>30</v>
      </c>
      <c r="B18" s="13"/>
      <c r="C18" s="13"/>
      <c r="D18" s="13"/>
      <c r="E18" s="17">
        <v>2000</v>
      </c>
      <c r="F18" s="17">
        <v>14270</v>
      </c>
      <c r="G18" s="15">
        <f t="shared" si="0"/>
        <v>16270</v>
      </c>
    </row>
    <row r="19" spans="1:7" s="16" customFormat="1" ht="24.75" customHeight="1">
      <c r="A19" s="12" t="s">
        <v>34</v>
      </c>
      <c r="B19" s="13"/>
      <c r="C19" s="13"/>
      <c r="D19" s="13"/>
      <c r="E19" s="17"/>
      <c r="F19" s="17">
        <v>15000</v>
      </c>
      <c r="G19" s="15">
        <f t="shared" si="0"/>
        <v>15000</v>
      </c>
    </row>
    <row r="20" spans="1:7" s="16" customFormat="1" ht="24.75" customHeight="1">
      <c r="A20" s="12" t="s">
        <v>31</v>
      </c>
      <c r="B20" s="13"/>
      <c r="C20" s="13">
        <v>925</v>
      </c>
      <c r="D20" s="13">
        <v>6081</v>
      </c>
      <c r="E20" s="17">
        <v>4334</v>
      </c>
      <c r="F20" s="17">
        <v>3221</v>
      </c>
      <c r="G20" s="15">
        <f t="shared" si="0"/>
        <v>14561</v>
      </c>
    </row>
    <row r="21" spans="1:7" s="16" customFormat="1" ht="24.75" customHeight="1">
      <c r="A21" s="12" t="s">
        <v>26</v>
      </c>
      <c r="B21" s="13">
        <v>2212</v>
      </c>
      <c r="C21" s="13">
        <v>100</v>
      </c>
      <c r="D21" s="13">
        <v>3528</v>
      </c>
      <c r="E21" s="17">
        <v>3000</v>
      </c>
      <c r="F21" s="17">
        <v>3946</v>
      </c>
      <c r="G21" s="15">
        <f t="shared" si="0"/>
        <v>12786</v>
      </c>
    </row>
    <row r="22" spans="1:7" s="16" customFormat="1" ht="24.75" customHeight="1">
      <c r="A22" s="12" t="s">
        <v>35</v>
      </c>
      <c r="B22" s="13">
        <v>8130</v>
      </c>
      <c r="C22" s="13">
        <v>1161</v>
      </c>
      <c r="D22" s="13"/>
      <c r="E22" s="17"/>
      <c r="F22" s="17">
        <v>3140</v>
      </c>
      <c r="G22" s="15">
        <f t="shared" si="0"/>
        <v>12431</v>
      </c>
    </row>
    <row r="23" spans="1:7" s="16" customFormat="1" ht="24.75" customHeight="1">
      <c r="A23" s="12" t="s">
        <v>27</v>
      </c>
      <c r="B23" s="13">
        <v>944</v>
      </c>
      <c r="C23" s="13"/>
      <c r="D23" s="13">
        <v>1485</v>
      </c>
      <c r="E23" s="17"/>
      <c r="F23" s="17">
        <v>9528</v>
      </c>
      <c r="G23" s="15">
        <f t="shared" si="0"/>
        <v>11957</v>
      </c>
    </row>
    <row r="24" spans="1:7" s="16" customFormat="1" ht="24.75" customHeight="1">
      <c r="A24" s="12" t="s">
        <v>39</v>
      </c>
      <c r="B24" s="13"/>
      <c r="C24" s="13"/>
      <c r="D24" s="13">
        <v>5015</v>
      </c>
      <c r="E24" s="17">
        <v>5000</v>
      </c>
      <c r="F24" s="17"/>
      <c r="G24" s="15">
        <f t="shared" si="0"/>
        <v>10015</v>
      </c>
    </row>
    <row r="25" spans="1:7" s="16" customFormat="1" ht="24.75" customHeight="1">
      <c r="A25" s="12" t="s">
        <v>33</v>
      </c>
      <c r="B25" s="13"/>
      <c r="C25" s="13"/>
      <c r="D25" s="13"/>
      <c r="E25" s="17">
        <v>1639</v>
      </c>
      <c r="F25" s="17">
        <v>6928</v>
      </c>
      <c r="G25" s="15">
        <f t="shared" si="0"/>
        <v>8567</v>
      </c>
    </row>
    <row r="26" spans="1:7" s="16" customFormat="1" ht="24.75" customHeight="1">
      <c r="A26" s="12" t="s">
        <v>32</v>
      </c>
      <c r="B26" s="13"/>
      <c r="C26" s="13"/>
      <c r="D26" s="13"/>
      <c r="E26" s="17">
        <v>1257</v>
      </c>
      <c r="F26" s="17">
        <f>5248+1649</f>
        <v>6897</v>
      </c>
      <c r="G26" s="15">
        <f t="shared" si="0"/>
        <v>8154</v>
      </c>
    </row>
    <row r="27" spans="1:7" s="16" customFormat="1" ht="24.75" customHeight="1">
      <c r="A27" s="12" t="s">
        <v>24</v>
      </c>
      <c r="B27" s="13"/>
      <c r="C27" s="13"/>
      <c r="D27" s="13">
        <f>3185+3000</f>
        <v>6185</v>
      </c>
      <c r="E27" s="17"/>
      <c r="F27" s="17">
        <v>221</v>
      </c>
      <c r="G27" s="15">
        <f t="shared" si="0"/>
        <v>6406</v>
      </c>
    </row>
    <row r="28" spans="1:7" s="16" customFormat="1" ht="24.75" customHeight="1">
      <c r="A28" s="12" t="s">
        <v>269</v>
      </c>
      <c r="B28" s="13"/>
      <c r="C28" s="13"/>
      <c r="D28" s="13">
        <v>2000</v>
      </c>
      <c r="E28" s="17"/>
      <c r="F28" s="17">
        <f>504+2598</f>
        <v>3102</v>
      </c>
      <c r="G28" s="15">
        <f t="shared" si="0"/>
        <v>5102</v>
      </c>
    </row>
    <row r="29" spans="1:7" s="16" customFormat="1" ht="24.75" customHeight="1">
      <c r="A29" s="22" t="s">
        <v>18</v>
      </c>
      <c r="B29" s="23"/>
      <c r="C29" s="23"/>
      <c r="D29" s="23"/>
      <c r="E29" s="24"/>
      <c r="F29" s="24">
        <v>3606</v>
      </c>
      <c r="G29" s="15">
        <f t="shared" si="0"/>
        <v>3606</v>
      </c>
    </row>
    <row r="30" spans="1:7" s="16" customFormat="1" ht="24.75" customHeight="1">
      <c r="A30" s="22" t="s">
        <v>11</v>
      </c>
      <c r="B30" s="23"/>
      <c r="C30" s="23"/>
      <c r="D30" s="23">
        <v>586</v>
      </c>
      <c r="E30" s="24"/>
      <c r="F30" s="24">
        <v>1500</v>
      </c>
      <c r="G30" s="15">
        <f t="shared" si="0"/>
        <v>2086</v>
      </c>
    </row>
    <row r="31" spans="1:7" s="16" customFormat="1" ht="24.75" customHeight="1">
      <c r="A31" s="22" t="s">
        <v>9</v>
      </c>
      <c r="B31" s="23"/>
      <c r="C31" s="23"/>
      <c r="D31" s="23"/>
      <c r="E31" s="24"/>
      <c r="F31" s="24">
        <v>1500</v>
      </c>
      <c r="G31" s="15">
        <f t="shared" si="0"/>
        <v>1500</v>
      </c>
    </row>
    <row r="32" spans="1:7" s="16" customFormat="1" ht="24.75" customHeight="1">
      <c r="A32" s="22" t="s">
        <v>42</v>
      </c>
      <c r="B32" s="23"/>
      <c r="C32" s="23"/>
      <c r="D32" s="23">
        <v>1185</v>
      </c>
      <c r="E32" s="24"/>
      <c r="F32" s="24"/>
      <c r="G32" s="15">
        <f t="shared" si="0"/>
        <v>1185</v>
      </c>
    </row>
    <row r="33" spans="1:7" s="16" customFormat="1" ht="24.75" customHeight="1" thickBot="1">
      <c r="A33" s="22" t="s">
        <v>19</v>
      </c>
      <c r="B33" s="23"/>
      <c r="C33" s="23"/>
      <c r="D33" s="23">
        <v>1015</v>
      </c>
      <c r="E33" s="64"/>
      <c r="F33" s="64"/>
      <c r="G33" s="15">
        <f t="shared" si="0"/>
        <v>1015</v>
      </c>
    </row>
    <row r="34" spans="1:7" s="16" customFormat="1" ht="30" customHeight="1" thickBot="1">
      <c r="A34" s="25" t="s">
        <v>1</v>
      </c>
      <c r="B34" s="26">
        <f aca="true" t="shared" si="1" ref="B34:G34">SUM(B6:B33)</f>
        <v>26124</v>
      </c>
      <c r="C34" s="26">
        <f t="shared" si="1"/>
        <v>17007</v>
      </c>
      <c r="D34" s="26">
        <f t="shared" si="1"/>
        <v>194103</v>
      </c>
      <c r="E34" s="26">
        <f t="shared" si="1"/>
        <v>88677</v>
      </c>
      <c r="F34" s="26">
        <f t="shared" si="1"/>
        <v>290309</v>
      </c>
      <c r="G34" s="27">
        <f t="shared" si="1"/>
        <v>616220</v>
      </c>
    </row>
    <row r="35" spans="1:4" ht="15">
      <c r="A35" s="28"/>
      <c r="B35" s="28"/>
      <c r="C35" s="28"/>
      <c r="D35" s="28"/>
    </row>
    <row r="36" spans="1:8" ht="21" customHeight="1">
      <c r="A36" s="178"/>
      <c r="B36" s="178"/>
      <c r="C36" s="178"/>
      <c r="D36" s="178"/>
      <c r="E36" s="178"/>
      <c r="F36" s="178"/>
      <c r="G36" s="178"/>
      <c r="H36" s="29"/>
    </row>
    <row r="37" spans="1:8" ht="12.75">
      <c r="A37" s="178"/>
      <c r="B37" s="178"/>
      <c r="C37" s="178"/>
      <c r="D37" s="178"/>
      <c r="E37" s="178"/>
      <c r="F37" s="178"/>
      <c r="G37" s="178"/>
      <c r="H37" s="30"/>
    </row>
    <row r="38" ht="18">
      <c r="A38" s="31"/>
    </row>
  </sheetData>
  <sheetProtection/>
  <mergeCells count="7">
    <mergeCell ref="A36:G37"/>
    <mergeCell ref="A2:G2"/>
    <mergeCell ref="A3:A5"/>
    <mergeCell ref="B3:F3"/>
    <mergeCell ref="G3:G5"/>
    <mergeCell ref="B4:C4"/>
    <mergeCell ref="D4:E4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91"/>
  <sheetViews>
    <sheetView zoomScale="80" zoomScaleNormal="80" zoomScalePageLayoutView="0" workbookViewId="0" topLeftCell="A82">
      <selection activeCell="A48" sqref="A48:A89"/>
    </sheetView>
  </sheetViews>
  <sheetFormatPr defaultColWidth="9.140625" defaultRowHeight="12.75"/>
  <cols>
    <col min="1" max="1" width="50.28125" style="41" customWidth="1"/>
    <col min="2" max="2" width="52.28125" style="0" customWidth="1"/>
    <col min="3" max="3" width="30.57421875" style="0" customWidth="1"/>
    <col min="4" max="4" width="32.7109375" style="44" customWidth="1"/>
    <col min="5" max="5" width="29.7109375" style="45" customWidth="1"/>
  </cols>
  <sheetData>
    <row r="1" ht="26.25" customHeight="1" thickBot="1">
      <c r="E1" s="122" t="s">
        <v>503</v>
      </c>
    </row>
    <row r="2" spans="1:5" ht="36.75" customHeight="1" thickBot="1">
      <c r="A2" s="198" t="s">
        <v>270</v>
      </c>
      <c r="B2" s="199"/>
      <c r="C2" s="199"/>
      <c r="D2" s="199"/>
      <c r="E2" s="200"/>
    </row>
    <row r="3" spans="1:5" ht="37.5">
      <c r="A3" s="59" t="s">
        <v>371</v>
      </c>
      <c r="B3" s="32" t="s">
        <v>229</v>
      </c>
      <c r="C3" s="32" t="s">
        <v>48</v>
      </c>
      <c r="D3" s="32" t="s">
        <v>230</v>
      </c>
      <c r="E3" s="33" t="s">
        <v>231</v>
      </c>
    </row>
    <row r="4" spans="1:5" ht="30.75" customHeight="1">
      <c r="A4" s="201" t="s">
        <v>12</v>
      </c>
      <c r="B4" s="34" t="s">
        <v>56</v>
      </c>
      <c r="C4" s="34" t="s">
        <v>271</v>
      </c>
      <c r="D4" s="35" t="s">
        <v>272</v>
      </c>
      <c r="E4" s="36">
        <v>1497180</v>
      </c>
    </row>
    <row r="5" spans="1:5" ht="30.75" customHeight="1">
      <c r="A5" s="201"/>
      <c r="B5" s="34" t="s">
        <v>273</v>
      </c>
      <c r="C5" s="34" t="s">
        <v>274</v>
      </c>
      <c r="D5" s="35" t="s">
        <v>272</v>
      </c>
      <c r="E5" s="36">
        <v>6618700</v>
      </c>
    </row>
    <row r="6" spans="1:5" ht="30.75" customHeight="1">
      <c r="A6" s="201"/>
      <c r="B6" s="34" t="s">
        <v>60</v>
      </c>
      <c r="C6" s="34" t="s">
        <v>275</v>
      </c>
      <c r="D6" s="35" t="s">
        <v>272</v>
      </c>
      <c r="E6" s="36">
        <v>5632280</v>
      </c>
    </row>
    <row r="7" spans="1:5" ht="30.75" customHeight="1">
      <c r="A7" s="201"/>
      <c r="B7" s="34" t="s">
        <v>57</v>
      </c>
      <c r="C7" s="34" t="s">
        <v>276</v>
      </c>
      <c r="D7" s="35" t="s">
        <v>272</v>
      </c>
      <c r="E7" s="36">
        <v>2735620</v>
      </c>
    </row>
    <row r="8" spans="1:5" ht="30.75" customHeight="1">
      <c r="A8" s="201"/>
      <c r="B8" s="34" t="s">
        <v>58</v>
      </c>
      <c r="C8" s="34" t="s">
        <v>277</v>
      </c>
      <c r="D8" s="35" t="s">
        <v>278</v>
      </c>
      <c r="E8" s="36">
        <v>59040</v>
      </c>
    </row>
    <row r="9" spans="1:5" ht="30.75" customHeight="1">
      <c r="A9" s="201"/>
      <c r="B9" s="34" t="s">
        <v>273</v>
      </c>
      <c r="C9" s="34" t="s">
        <v>279</v>
      </c>
      <c r="D9" s="35" t="s">
        <v>278</v>
      </c>
      <c r="E9" s="36">
        <v>604870</v>
      </c>
    </row>
    <row r="10" spans="1:5" ht="30.75" customHeight="1">
      <c r="A10" s="201"/>
      <c r="B10" s="34" t="s">
        <v>59</v>
      </c>
      <c r="C10" s="34" t="s">
        <v>280</v>
      </c>
      <c r="D10" s="35" t="s">
        <v>278</v>
      </c>
      <c r="E10" s="36">
        <v>86080</v>
      </c>
    </row>
    <row r="11" spans="1:5" ht="30.75" customHeight="1">
      <c r="A11" s="201"/>
      <c r="B11" s="34" t="s">
        <v>62</v>
      </c>
      <c r="C11" s="34" t="s">
        <v>281</v>
      </c>
      <c r="D11" s="35" t="s">
        <v>278</v>
      </c>
      <c r="E11" s="36">
        <v>150000</v>
      </c>
    </row>
    <row r="12" spans="1:5" ht="30.75" customHeight="1">
      <c r="A12" s="201"/>
      <c r="B12" s="34" t="s">
        <v>282</v>
      </c>
      <c r="C12" s="34" t="s">
        <v>283</v>
      </c>
      <c r="D12" s="35" t="s">
        <v>278</v>
      </c>
      <c r="E12" s="36">
        <v>347020</v>
      </c>
    </row>
    <row r="13" spans="1:5" ht="30.75" customHeight="1">
      <c r="A13" s="201"/>
      <c r="B13" s="194" t="s">
        <v>0</v>
      </c>
      <c r="C13" s="194"/>
      <c r="D13" s="194"/>
      <c r="E13" s="37">
        <f>SUM(E4:E12)</f>
        <v>17730790</v>
      </c>
    </row>
    <row r="14" spans="1:5" ht="30.75" customHeight="1">
      <c r="A14" s="193" t="s">
        <v>13</v>
      </c>
      <c r="B14" s="34" t="s">
        <v>65</v>
      </c>
      <c r="C14" s="34" t="s">
        <v>284</v>
      </c>
      <c r="D14" s="35" t="s">
        <v>278</v>
      </c>
      <c r="E14" s="36">
        <v>500000</v>
      </c>
    </row>
    <row r="15" spans="1:5" ht="30.75" customHeight="1">
      <c r="A15" s="193"/>
      <c r="B15" s="194" t="s">
        <v>0</v>
      </c>
      <c r="C15" s="194"/>
      <c r="D15" s="194"/>
      <c r="E15" s="37">
        <f>SUM(E14)</f>
        <v>500000</v>
      </c>
    </row>
    <row r="16" spans="1:5" ht="30.75" customHeight="1">
      <c r="A16" s="193" t="s">
        <v>14</v>
      </c>
      <c r="B16" s="34" t="s">
        <v>69</v>
      </c>
      <c r="C16" s="34" t="s">
        <v>285</v>
      </c>
      <c r="D16" s="38" t="s">
        <v>272</v>
      </c>
      <c r="E16" s="36">
        <v>3500000</v>
      </c>
    </row>
    <row r="17" spans="1:5" ht="30.75" customHeight="1">
      <c r="A17" s="193"/>
      <c r="B17" s="34" t="s">
        <v>286</v>
      </c>
      <c r="C17" s="34" t="s">
        <v>287</v>
      </c>
      <c r="D17" s="38" t="s">
        <v>272</v>
      </c>
      <c r="E17" s="36">
        <v>2000000</v>
      </c>
    </row>
    <row r="18" spans="1:5" ht="30.75" customHeight="1">
      <c r="A18" s="193"/>
      <c r="B18" s="34" t="s">
        <v>259</v>
      </c>
      <c r="C18" s="34" t="s">
        <v>288</v>
      </c>
      <c r="D18" s="38" t="s">
        <v>272</v>
      </c>
      <c r="E18" s="36">
        <v>6656920</v>
      </c>
    </row>
    <row r="19" spans="1:5" ht="30.75" customHeight="1">
      <c r="A19" s="193"/>
      <c r="B19" s="34" t="s">
        <v>66</v>
      </c>
      <c r="C19" s="34" t="s">
        <v>289</v>
      </c>
      <c r="D19" s="38" t="s">
        <v>272</v>
      </c>
      <c r="E19" s="36">
        <v>2000000</v>
      </c>
    </row>
    <row r="20" spans="1:5" ht="30.75" customHeight="1">
      <c r="A20" s="193"/>
      <c r="B20" s="194" t="s">
        <v>0</v>
      </c>
      <c r="C20" s="194"/>
      <c r="D20" s="194"/>
      <c r="E20" s="37">
        <f>SUM(E16:E19)</f>
        <v>14156920</v>
      </c>
    </row>
    <row r="21" spans="1:5" ht="30.75" customHeight="1">
      <c r="A21" s="193" t="s">
        <v>17</v>
      </c>
      <c r="B21" s="34" t="s">
        <v>290</v>
      </c>
      <c r="C21" s="34" t="s">
        <v>291</v>
      </c>
      <c r="D21" s="38" t="s">
        <v>272</v>
      </c>
      <c r="E21" s="36">
        <v>3527540</v>
      </c>
    </row>
    <row r="22" spans="1:5" ht="30.75" customHeight="1">
      <c r="A22" s="193"/>
      <c r="B22" s="34" t="s">
        <v>95</v>
      </c>
      <c r="C22" s="34" t="s">
        <v>292</v>
      </c>
      <c r="D22" s="38" t="s">
        <v>272</v>
      </c>
      <c r="E22" s="36">
        <v>7826000</v>
      </c>
    </row>
    <row r="23" spans="1:5" ht="30.75" customHeight="1">
      <c r="A23" s="193"/>
      <c r="B23" s="34" t="s">
        <v>89</v>
      </c>
      <c r="C23" s="34" t="s">
        <v>293</v>
      </c>
      <c r="D23" s="38" t="s">
        <v>272</v>
      </c>
      <c r="E23" s="36">
        <v>2710593</v>
      </c>
    </row>
    <row r="24" spans="1:5" ht="30.75" customHeight="1">
      <c r="A24" s="193"/>
      <c r="B24" s="34" t="s">
        <v>294</v>
      </c>
      <c r="C24" s="34" t="s">
        <v>295</v>
      </c>
      <c r="D24" s="38" t="s">
        <v>272</v>
      </c>
      <c r="E24" s="36">
        <v>5524880</v>
      </c>
    </row>
    <row r="25" spans="1:5" ht="30.75" customHeight="1">
      <c r="A25" s="193"/>
      <c r="B25" s="34" t="s">
        <v>296</v>
      </c>
      <c r="C25" s="34" t="s">
        <v>297</v>
      </c>
      <c r="D25" s="38" t="s">
        <v>272</v>
      </c>
      <c r="E25" s="36">
        <v>300000</v>
      </c>
    </row>
    <row r="26" spans="1:5" ht="30.75" customHeight="1">
      <c r="A26" s="193"/>
      <c r="B26" s="34" t="s">
        <v>91</v>
      </c>
      <c r="C26" s="34" t="s">
        <v>298</v>
      </c>
      <c r="D26" s="38" t="s">
        <v>272</v>
      </c>
      <c r="E26" s="36">
        <v>7777980</v>
      </c>
    </row>
    <row r="27" spans="1:5" ht="30.75" customHeight="1">
      <c r="A27" s="193"/>
      <c r="B27" s="34" t="s">
        <v>88</v>
      </c>
      <c r="C27" s="34" t="s">
        <v>299</v>
      </c>
      <c r="D27" s="38" t="s">
        <v>272</v>
      </c>
      <c r="E27" s="36">
        <v>9596150</v>
      </c>
    </row>
    <row r="28" spans="1:5" ht="30.75" customHeight="1">
      <c r="A28" s="193"/>
      <c r="B28" s="34" t="s">
        <v>97</v>
      </c>
      <c r="C28" s="34" t="s">
        <v>300</v>
      </c>
      <c r="D28" s="38" t="s">
        <v>272</v>
      </c>
      <c r="E28" s="36">
        <v>500000</v>
      </c>
    </row>
    <row r="29" spans="1:5" ht="30.75" customHeight="1">
      <c r="A29" s="193"/>
      <c r="B29" s="34" t="s">
        <v>93</v>
      </c>
      <c r="C29" s="34" t="s">
        <v>301</v>
      </c>
      <c r="D29" s="38" t="s">
        <v>272</v>
      </c>
      <c r="E29" s="36">
        <v>2500000</v>
      </c>
    </row>
    <row r="30" spans="1:5" ht="30.75" customHeight="1">
      <c r="A30" s="193"/>
      <c r="B30" s="34" t="s">
        <v>302</v>
      </c>
      <c r="C30" s="34" t="s">
        <v>303</v>
      </c>
      <c r="D30" s="38" t="s">
        <v>272</v>
      </c>
      <c r="E30" s="36">
        <v>6568940</v>
      </c>
    </row>
    <row r="31" spans="1:5" ht="30.75" customHeight="1">
      <c r="A31" s="193"/>
      <c r="B31" s="34" t="s">
        <v>304</v>
      </c>
      <c r="C31" s="34" t="s">
        <v>305</v>
      </c>
      <c r="D31" s="38" t="s">
        <v>272</v>
      </c>
      <c r="E31" s="36">
        <v>8931680</v>
      </c>
    </row>
    <row r="32" spans="1:5" ht="30.75" customHeight="1">
      <c r="A32" s="193"/>
      <c r="B32" s="34" t="s">
        <v>290</v>
      </c>
      <c r="C32" s="34" t="s">
        <v>306</v>
      </c>
      <c r="D32" s="38" t="s">
        <v>278</v>
      </c>
      <c r="E32" s="36">
        <v>10344070</v>
      </c>
    </row>
    <row r="33" spans="1:5" ht="30.75" customHeight="1">
      <c r="A33" s="193"/>
      <c r="B33" s="34" t="s">
        <v>98</v>
      </c>
      <c r="C33" s="34" t="s">
        <v>307</v>
      </c>
      <c r="D33" s="38" t="s">
        <v>278</v>
      </c>
      <c r="E33" s="36">
        <v>15016040</v>
      </c>
    </row>
    <row r="34" spans="1:5" ht="30.75" customHeight="1">
      <c r="A34" s="193"/>
      <c r="B34" s="34" t="s">
        <v>95</v>
      </c>
      <c r="C34" s="34" t="s">
        <v>308</v>
      </c>
      <c r="D34" s="38" t="s">
        <v>278</v>
      </c>
      <c r="E34" s="36">
        <v>12568500</v>
      </c>
    </row>
    <row r="35" spans="1:5" ht="30.75" customHeight="1">
      <c r="A35" s="193"/>
      <c r="B35" s="34" t="s">
        <v>89</v>
      </c>
      <c r="C35" s="34" t="s">
        <v>309</v>
      </c>
      <c r="D35" s="38" t="s">
        <v>278</v>
      </c>
      <c r="E35" s="36">
        <v>2888520</v>
      </c>
    </row>
    <row r="36" spans="1:5" ht="30.75" customHeight="1">
      <c r="A36" s="193"/>
      <c r="B36" s="34" t="s">
        <v>296</v>
      </c>
      <c r="C36" s="34" t="s">
        <v>310</v>
      </c>
      <c r="D36" s="38" t="s">
        <v>278</v>
      </c>
      <c r="E36" s="36">
        <v>6403740</v>
      </c>
    </row>
    <row r="37" spans="1:5" ht="30.75" customHeight="1">
      <c r="A37" s="193"/>
      <c r="B37" s="34" t="s">
        <v>93</v>
      </c>
      <c r="C37" s="34" t="s">
        <v>311</v>
      </c>
      <c r="D37" s="38" t="s">
        <v>278</v>
      </c>
      <c r="E37" s="36">
        <v>1886880</v>
      </c>
    </row>
    <row r="38" spans="1:5" ht="30.75" customHeight="1">
      <c r="A38" s="193"/>
      <c r="B38" s="34" t="s">
        <v>302</v>
      </c>
      <c r="C38" s="34" t="s">
        <v>312</v>
      </c>
      <c r="D38" s="38" t="s">
        <v>278</v>
      </c>
      <c r="E38" s="36">
        <v>12653700</v>
      </c>
    </row>
    <row r="39" spans="1:5" ht="30.75" customHeight="1">
      <c r="A39" s="193"/>
      <c r="B39" s="34" t="s">
        <v>313</v>
      </c>
      <c r="C39" s="34" t="s">
        <v>314</v>
      </c>
      <c r="D39" s="38" t="s">
        <v>278</v>
      </c>
      <c r="E39" s="36">
        <v>1000000</v>
      </c>
    </row>
    <row r="40" spans="1:5" ht="30.75" customHeight="1">
      <c r="A40" s="193"/>
      <c r="B40" s="34" t="s">
        <v>86</v>
      </c>
      <c r="C40" s="34" t="s">
        <v>315</v>
      </c>
      <c r="D40" s="38" t="s">
        <v>278</v>
      </c>
      <c r="E40" s="36">
        <v>299630</v>
      </c>
    </row>
    <row r="41" spans="1:5" ht="30.75" customHeight="1">
      <c r="A41" s="193"/>
      <c r="B41" s="194" t="s">
        <v>0</v>
      </c>
      <c r="C41" s="194"/>
      <c r="D41" s="194"/>
      <c r="E41" s="37">
        <f>SUM(E21:E40)</f>
        <v>118824843</v>
      </c>
    </row>
    <row r="42" spans="1:5" ht="30.75" customHeight="1">
      <c r="A42" s="193" t="s">
        <v>18</v>
      </c>
      <c r="B42" s="34" t="s">
        <v>114</v>
      </c>
      <c r="C42" s="34" t="s">
        <v>316</v>
      </c>
      <c r="D42" s="38" t="s">
        <v>278</v>
      </c>
      <c r="E42" s="36">
        <v>18064</v>
      </c>
    </row>
    <row r="43" spans="1:5" ht="30.75" customHeight="1">
      <c r="A43" s="193"/>
      <c r="B43" s="34" t="s">
        <v>115</v>
      </c>
      <c r="C43" s="34" t="s">
        <v>317</v>
      </c>
      <c r="D43" s="38" t="s">
        <v>278</v>
      </c>
      <c r="E43" s="36">
        <v>392139</v>
      </c>
    </row>
    <row r="44" spans="1:5" ht="30.75" customHeight="1">
      <c r="A44" s="193"/>
      <c r="B44" s="34" t="s">
        <v>112</v>
      </c>
      <c r="C44" s="34" t="s">
        <v>318</v>
      </c>
      <c r="D44" s="38" t="s">
        <v>278</v>
      </c>
      <c r="E44" s="36">
        <v>787060</v>
      </c>
    </row>
    <row r="45" spans="1:5" ht="30.75" customHeight="1">
      <c r="A45" s="193"/>
      <c r="B45" s="34" t="s">
        <v>113</v>
      </c>
      <c r="C45" s="34" t="s">
        <v>319</v>
      </c>
      <c r="D45" s="38" t="s">
        <v>278</v>
      </c>
      <c r="E45" s="36">
        <v>356076</v>
      </c>
    </row>
    <row r="46" spans="1:5" ht="30.75" customHeight="1">
      <c r="A46" s="193"/>
      <c r="B46" s="34" t="s">
        <v>111</v>
      </c>
      <c r="C46" s="34" t="s">
        <v>320</v>
      </c>
      <c r="D46" s="38" t="s">
        <v>278</v>
      </c>
      <c r="E46" s="36">
        <v>587686</v>
      </c>
    </row>
    <row r="47" spans="1:5" ht="30.75" customHeight="1">
      <c r="A47" s="193"/>
      <c r="B47" s="194" t="s">
        <v>0</v>
      </c>
      <c r="C47" s="194"/>
      <c r="D47" s="194"/>
      <c r="E47" s="37">
        <f>SUM(E42:E46)</f>
        <v>2141025</v>
      </c>
    </row>
    <row r="48" spans="1:5" ht="30.75" customHeight="1">
      <c r="A48" s="195" t="s">
        <v>23</v>
      </c>
      <c r="B48" s="34" t="s">
        <v>196</v>
      </c>
      <c r="C48" s="34" t="s">
        <v>321</v>
      </c>
      <c r="D48" s="38" t="s">
        <v>272</v>
      </c>
      <c r="E48" s="36">
        <v>1197038</v>
      </c>
    </row>
    <row r="49" spans="1:5" ht="30.75" customHeight="1">
      <c r="A49" s="196"/>
      <c r="B49" s="34" t="s">
        <v>161</v>
      </c>
      <c r="C49" s="34" t="s">
        <v>322</v>
      </c>
      <c r="D49" s="38" t="s">
        <v>272</v>
      </c>
      <c r="E49" s="36">
        <v>3118020</v>
      </c>
    </row>
    <row r="50" spans="1:5" ht="30.75" customHeight="1">
      <c r="A50" s="196"/>
      <c r="B50" s="34" t="s">
        <v>244</v>
      </c>
      <c r="C50" s="34" t="s">
        <v>323</v>
      </c>
      <c r="D50" s="38" t="s">
        <v>272</v>
      </c>
      <c r="E50" s="36">
        <v>956760</v>
      </c>
    </row>
    <row r="51" spans="1:5" ht="30.75" customHeight="1">
      <c r="A51" s="196"/>
      <c r="B51" s="34" t="s">
        <v>192</v>
      </c>
      <c r="C51" s="34" t="s">
        <v>324</v>
      </c>
      <c r="D51" s="38" t="s">
        <v>272</v>
      </c>
      <c r="E51" s="36">
        <v>173160</v>
      </c>
    </row>
    <row r="52" spans="1:5" ht="30.75" customHeight="1">
      <c r="A52" s="196"/>
      <c r="B52" s="34" t="s">
        <v>325</v>
      </c>
      <c r="C52" s="34" t="s">
        <v>326</v>
      </c>
      <c r="D52" s="38" t="s">
        <v>272</v>
      </c>
      <c r="E52" s="36">
        <v>5380260</v>
      </c>
    </row>
    <row r="53" spans="1:5" ht="30.75" customHeight="1">
      <c r="A53" s="196"/>
      <c r="B53" s="34" t="s">
        <v>239</v>
      </c>
      <c r="C53" s="34" t="s">
        <v>327</v>
      </c>
      <c r="D53" s="38" t="s">
        <v>272</v>
      </c>
      <c r="E53" s="36">
        <v>9312360</v>
      </c>
    </row>
    <row r="54" spans="1:5" ht="30.75" customHeight="1">
      <c r="A54" s="196"/>
      <c r="B54" s="34" t="s">
        <v>194</v>
      </c>
      <c r="C54" s="34" t="s">
        <v>328</v>
      </c>
      <c r="D54" s="38" t="s">
        <v>272</v>
      </c>
      <c r="E54" s="36">
        <v>1090930</v>
      </c>
    </row>
    <row r="55" spans="1:5" ht="30.75" customHeight="1">
      <c r="A55" s="196"/>
      <c r="B55" s="34" t="s">
        <v>162</v>
      </c>
      <c r="C55" s="34" t="s">
        <v>329</v>
      </c>
      <c r="D55" s="38" t="s">
        <v>272</v>
      </c>
      <c r="E55" s="36">
        <v>2328330</v>
      </c>
    </row>
    <row r="56" spans="1:5" ht="30.75" customHeight="1">
      <c r="A56" s="196"/>
      <c r="B56" s="34" t="s">
        <v>211</v>
      </c>
      <c r="C56" s="34" t="s">
        <v>330</v>
      </c>
      <c r="D56" s="38" t="s">
        <v>272</v>
      </c>
      <c r="E56" s="36">
        <v>17724140</v>
      </c>
    </row>
    <row r="57" spans="1:5" ht="30.75" customHeight="1">
      <c r="A57" s="196"/>
      <c r="B57" s="34" t="s">
        <v>185</v>
      </c>
      <c r="C57" s="34" t="s">
        <v>331</v>
      </c>
      <c r="D57" s="38" t="s">
        <v>272</v>
      </c>
      <c r="E57" s="36">
        <v>1618460</v>
      </c>
    </row>
    <row r="58" spans="1:5" ht="30.75" customHeight="1">
      <c r="A58" s="196"/>
      <c r="B58" s="34" t="s">
        <v>156</v>
      </c>
      <c r="C58" s="34" t="s">
        <v>332</v>
      </c>
      <c r="D58" s="38" t="s">
        <v>272</v>
      </c>
      <c r="E58" s="36">
        <v>1000000</v>
      </c>
    </row>
    <row r="59" spans="1:5" ht="30.75" customHeight="1">
      <c r="A59" s="196"/>
      <c r="B59" s="34" t="s">
        <v>181</v>
      </c>
      <c r="C59" s="34" t="s">
        <v>333</v>
      </c>
      <c r="D59" s="38" t="s">
        <v>278</v>
      </c>
      <c r="E59" s="36">
        <v>12390403</v>
      </c>
    </row>
    <row r="60" spans="1:5" ht="30.75" customHeight="1">
      <c r="A60" s="196"/>
      <c r="B60" s="34" t="s">
        <v>247</v>
      </c>
      <c r="C60" s="34" t="s">
        <v>334</v>
      </c>
      <c r="D60" s="38" t="s">
        <v>278</v>
      </c>
      <c r="E60" s="36">
        <v>8679860</v>
      </c>
    </row>
    <row r="61" spans="1:5" ht="30.75" customHeight="1">
      <c r="A61" s="196"/>
      <c r="B61" s="34" t="s">
        <v>161</v>
      </c>
      <c r="C61" s="34" t="s">
        <v>335</v>
      </c>
      <c r="D61" s="38" t="s">
        <v>278</v>
      </c>
      <c r="E61" s="36">
        <v>9481580</v>
      </c>
    </row>
    <row r="62" spans="1:5" ht="30.75" customHeight="1">
      <c r="A62" s="196"/>
      <c r="B62" s="34" t="s">
        <v>244</v>
      </c>
      <c r="C62" s="34" t="s">
        <v>336</v>
      </c>
      <c r="D62" s="38" t="s">
        <v>278</v>
      </c>
      <c r="E62" s="36">
        <v>16188980</v>
      </c>
    </row>
    <row r="63" spans="1:5" ht="30.75" customHeight="1">
      <c r="A63" s="196"/>
      <c r="B63" s="34" t="s">
        <v>190</v>
      </c>
      <c r="C63" s="34" t="s">
        <v>337</v>
      </c>
      <c r="D63" s="38" t="s">
        <v>278</v>
      </c>
      <c r="E63" s="36">
        <v>9670000</v>
      </c>
    </row>
    <row r="64" spans="1:5" ht="30.75" customHeight="1">
      <c r="A64" s="196"/>
      <c r="B64" s="34" t="s">
        <v>192</v>
      </c>
      <c r="C64" s="34" t="s">
        <v>338</v>
      </c>
      <c r="D64" s="38" t="s">
        <v>278</v>
      </c>
      <c r="E64" s="36">
        <v>9692380</v>
      </c>
    </row>
    <row r="65" spans="1:5" ht="30.75" customHeight="1">
      <c r="A65" s="196"/>
      <c r="B65" s="34" t="s">
        <v>168</v>
      </c>
      <c r="C65" s="34" t="s">
        <v>339</v>
      </c>
      <c r="D65" s="38" t="s">
        <v>278</v>
      </c>
      <c r="E65" s="36">
        <v>397820</v>
      </c>
    </row>
    <row r="66" spans="1:5" ht="30.75" customHeight="1">
      <c r="A66" s="196"/>
      <c r="B66" s="34" t="s">
        <v>159</v>
      </c>
      <c r="C66" s="34" t="s">
        <v>340</v>
      </c>
      <c r="D66" s="38" t="s">
        <v>278</v>
      </c>
      <c r="E66" s="36">
        <v>100000</v>
      </c>
    </row>
    <row r="67" spans="1:5" ht="30.75" customHeight="1">
      <c r="A67" s="196"/>
      <c r="B67" s="34" t="s">
        <v>198</v>
      </c>
      <c r="C67" s="34" t="s">
        <v>341</v>
      </c>
      <c r="D67" s="38" t="s">
        <v>278</v>
      </c>
      <c r="E67" s="36">
        <v>2954140</v>
      </c>
    </row>
    <row r="68" spans="1:5" ht="30.75" customHeight="1">
      <c r="A68" s="196"/>
      <c r="B68" s="34" t="s">
        <v>142</v>
      </c>
      <c r="C68" s="34" t="s">
        <v>342</v>
      </c>
      <c r="D68" s="38" t="s">
        <v>278</v>
      </c>
      <c r="E68" s="36">
        <v>7625177</v>
      </c>
    </row>
    <row r="69" spans="1:5" ht="30.75" customHeight="1">
      <c r="A69" s="196"/>
      <c r="B69" s="34" t="s">
        <v>134</v>
      </c>
      <c r="C69" s="34" t="s">
        <v>343</v>
      </c>
      <c r="D69" s="38" t="s">
        <v>278</v>
      </c>
      <c r="E69" s="36">
        <v>3000000</v>
      </c>
    </row>
    <row r="70" spans="1:5" ht="30.75" customHeight="1">
      <c r="A70" s="196"/>
      <c r="B70" s="34" t="s">
        <v>200</v>
      </c>
      <c r="C70" s="34" t="s">
        <v>344</v>
      </c>
      <c r="D70" s="38" t="s">
        <v>278</v>
      </c>
      <c r="E70" s="36">
        <v>3426500</v>
      </c>
    </row>
    <row r="71" spans="1:5" ht="30.75" customHeight="1">
      <c r="A71" s="196"/>
      <c r="B71" s="34" t="s">
        <v>194</v>
      </c>
      <c r="C71" s="34" t="s">
        <v>345</v>
      </c>
      <c r="D71" s="38" t="s">
        <v>278</v>
      </c>
      <c r="E71" s="36">
        <v>16212034</v>
      </c>
    </row>
    <row r="72" spans="1:5" ht="30.75" customHeight="1">
      <c r="A72" s="196"/>
      <c r="B72" s="34" t="s">
        <v>166</v>
      </c>
      <c r="C72" s="34" t="s">
        <v>346</v>
      </c>
      <c r="D72" s="38" t="s">
        <v>278</v>
      </c>
      <c r="E72" s="36">
        <v>29805616</v>
      </c>
    </row>
    <row r="73" spans="1:5" ht="30.75" customHeight="1">
      <c r="A73" s="196"/>
      <c r="B73" s="34" t="s">
        <v>162</v>
      </c>
      <c r="C73" s="34" t="s">
        <v>347</v>
      </c>
      <c r="D73" s="38" t="s">
        <v>278</v>
      </c>
      <c r="E73" s="36">
        <v>5601200</v>
      </c>
    </row>
    <row r="74" spans="1:5" ht="30.75" customHeight="1">
      <c r="A74" s="196"/>
      <c r="B74" s="34" t="s">
        <v>184</v>
      </c>
      <c r="C74" s="34" t="s">
        <v>348</v>
      </c>
      <c r="D74" s="38" t="s">
        <v>278</v>
      </c>
      <c r="E74" s="36">
        <v>540604</v>
      </c>
    </row>
    <row r="75" spans="1:5" ht="30.75" customHeight="1">
      <c r="A75" s="196"/>
      <c r="B75" s="34" t="s">
        <v>211</v>
      </c>
      <c r="C75" s="34" t="s">
        <v>349</v>
      </c>
      <c r="D75" s="38" t="s">
        <v>278</v>
      </c>
      <c r="E75" s="36">
        <v>7953160</v>
      </c>
    </row>
    <row r="76" spans="1:5" ht="30.75" customHeight="1">
      <c r="A76" s="196"/>
      <c r="B76" s="34" t="s">
        <v>350</v>
      </c>
      <c r="C76" s="34" t="s">
        <v>351</v>
      </c>
      <c r="D76" s="38" t="s">
        <v>278</v>
      </c>
      <c r="E76" s="36">
        <v>1000000</v>
      </c>
    </row>
    <row r="77" spans="1:5" ht="30.75" customHeight="1">
      <c r="A77" s="196"/>
      <c r="B77" s="34" t="s">
        <v>352</v>
      </c>
      <c r="C77" s="34" t="s">
        <v>353</v>
      </c>
      <c r="D77" s="38" t="s">
        <v>278</v>
      </c>
      <c r="E77" s="36">
        <v>11989260</v>
      </c>
    </row>
    <row r="78" spans="1:5" ht="30.75" customHeight="1">
      <c r="A78" s="196"/>
      <c r="B78" s="34" t="s">
        <v>154</v>
      </c>
      <c r="C78" s="34" t="s">
        <v>354</v>
      </c>
      <c r="D78" s="38" t="s">
        <v>278</v>
      </c>
      <c r="E78" s="36">
        <v>7102760</v>
      </c>
    </row>
    <row r="79" spans="1:5" ht="30.75" customHeight="1">
      <c r="A79" s="196"/>
      <c r="B79" s="34" t="s">
        <v>185</v>
      </c>
      <c r="C79" s="34" t="s">
        <v>355</v>
      </c>
      <c r="D79" s="38" t="s">
        <v>278</v>
      </c>
      <c r="E79" s="36">
        <v>19238780</v>
      </c>
    </row>
    <row r="80" spans="1:5" ht="30.75" customHeight="1">
      <c r="A80" s="196"/>
      <c r="B80" s="34" t="s">
        <v>171</v>
      </c>
      <c r="C80" s="34" t="s">
        <v>356</v>
      </c>
      <c r="D80" s="38" t="s">
        <v>278</v>
      </c>
      <c r="E80" s="36">
        <v>9195691</v>
      </c>
    </row>
    <row r="81" spans="1:5" ht="30.75" customHeight="1">
      <c r="A81" s="196"/>
      <c r="B81" s="34" t="s">
        <v>170</v>
      </c>
      <c r="C81" s="34" t="s">
        <v>357</v>
      </c>
      <c r="D81" s="38" t="s">
        <v>278</v>
      </c>
      <c r="E81" s="36">
        <v>4041614</v>
      </c>
    </row>
    <row r="82" spans="1:5" ht="30.75" customHeight="1">
      <c r="A82" s="196"/>
      <c r="B82" s="34" t="s">
        <v>164</v>
      </c>
      <c r="C82" s="34" t="s">
        <v>358</v>
      </c>
      <c r="D82" s="38" t="s">
        <v>278</v>
      </c>
      <c r="E82" s="36">
        <v>3034918</v>
      </c>
    </row>
    <row r="83" spans="1:5" ht="30.75" customHeight="1">
      <c r="A83" s="196"/>
      <c r="B83" s="34" t="s">
        <v>188</v>
      </c>
      <c r="C83" s="34" t="s">
        <v>359</v>
      </c>
      <c r="D83" s="38" t="s">
        <v>278</v>
      </c>
      <c r="E83" s="36">
        <v>13850000</v>
      </c>
    </row>
    <row r="84" spans="1:5" ht="30.75" customHeight="1">
      <c r="A84" s="196"/>
      <c r="B84" s="34" t="s">
        <v>147</v>
      </c>
      <c r="C84" s="34" t="s">
        <v>360</v>
      </c>
      <c r="D84" s="38" t="s">
        <v>278</v>
      </c>
      <c r="E84" s="36">
        <v>3000000</v>
      </c>
    </row>
    <row r="85" spans="1:5" ht="30.75" customHeight="1">
      <c r="A85" s="196"/>
      <c r="B85" s="34" t="s">
        <v>155</v>
      </c>
      <c r="C85" s="34" t="s">
        <v>361</v>
      </c>
      <c r="D85" s="38" t="s">
        <v>278</v>
      </c>
      <c r="E85" s="36">
        <v>7696560</v>
      </c>
    </row>
    <row r="86" spans="1:5" ht="30.75" customHeight="1">
      <c r="A86" s="196"/>
      <c r="B86" s="34" t="s">
        <v>144</v>
      </c>
      <c r="C86" s="34" t="s">
        <v>362</v>
      </c>
      <c r="D86" s="38" t="s">
        <v>278</v>
      </c>
      <c r="E86" s="36">
        <v>4696844</v>
      </c>
    </row>
    <row r="87" spans="1:5" ht="30.75" customHeight="1">
      <c r="A87" s="196"/>
      <c r="B87" s="34" t="s">
        <v>173</v>
      </c>
      <c r="C87" s="34" t="s">
        <v>363</v>
      </c>
      <c r="D87" s="38" t="s">
        <v>278</v>
      </c>
      <c r="E87" s="36">
        <v>9275160</v>
      </c>
    </row>
    <row r="88" spans="1:5" ht="30.75" customHeight="1">
      <c r="A88" s="196"/>
      <c r="B88" s="34" t="s">
        <v>364</v>
      </c>
      <c r="C88" s="34" t="s">
        <v>365</v>
      </c>
      <c r="D88" s="38" t="s">
        <v>278</v>
      </c>
      <c r="E88" s="36">
        <v>15020908</v>
      </c>
    </row>
    <row r="89" spans="1:5" ht="30.75" customHeight="1" thickBot="1">
      <c r="A89" s="197"/>
      <c r="B89" s="194" t="s">
        <v>0</v>
      </c>
      <c r="C89" s="194"/>
      <c r="D89" s="194"/>
      <c r="E89" s="39">
        <f>SUM(E48:E88)</f>
        <v>296761407</v>
      </c>
    </row>
    <row r="90" spans="1:5" ht="33.75" customHeight="1" thickBot="1">
      <c r="A90" s="190" t="s">
        <v>1</v>
      </c>
      <c r="B90" s="191"/>
      <c r="C90" s="191"/>
      <c r="D90" s="192"/>
      <c r="E90" s="40">
        <f>E89+E47+E41+E20+E15+E13</f>
        <v>450114985</v>
      </c>
    </row>
    <row r="91" spans="2:5" ht="21">
      <c r="B91" s="42"/>
      <c r="C91" s="42"/>
      <c r="D91" s="42"/>
      <c r="E91" s="43"/>
    </row>
  </sheetData>
  <sheetProtection/>
  <autoFilter ref="A3:E90"/>
  <mergeCells count="14">
    <mergeCell ref="A2:E2"/>
    <mergeCell ref="A4:A13"/>
    <mergeCell ref="B13:D13"/>
    <mergeCell ref="A14:A15"/>
    <mergeCell ref="B15:D15"/>
    <mergeCell ref="A16:A20"/>
    <mergeCell ref="B20:D20"/>
    <mergeCell ref="A90:D90"/>
    <mergeCell ref="A21:A41"/>
    <mergeCell ref="B41:D41"/>
    <mergeCell ref="A42:A47"/>
    <mergeCell ref="B47:D47"/>
    <mergeCell ref="B89:D89"/>
    <mergeCell ref="A48:A89"/>
  </mergeCells>
  <printOptions/>
  <pageMargins left="0.7" right="0.7" top="0.75" bottom="0.75" header="0.3" footer="0.3"/>
  <pageSetup horizontalDpi="600" verticalDpi="600" orientation="portrait" paperSize="9" scale="45" r:id="rId1"/>
  <rowBreaks count="1" manualBreakCount="1">
    <brk id="4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16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50.28125" style="0" customWidth="1"/>
    <col min="2" max="2" width="36.8515625" style="57" customWidth="1"/>
    <col min="3" max="3" width="24.00390625" style="0" customWidth="1"/>
    <col min="4" max="4" width="44.140625" style="0" customWidth="1"/>
    <col min="5" max="5" width="24.7109375" style="0" customWidth="1"/>
  </cols>
  <sheetData>
    <row r="1" spans="2:5" s="46" customFormat="1" ht="18.75">
      <c r="B1" s="47"/>
      <c r="C1" s="123" t="s">
        <v>504</v>
      </c>
      <c r="E1" s="48"/>
    </row>
    <row r="2" spans="1:4" s="46" customFormat="1" ht="45.75" customHeight="1">
      <c r="A2" s="202" t="s">
        <v>366</v>
      </c>
      <c r="B2" s="202"/>
      <c r="C2" s="202"/>
      <c r="D2" s="49"/>
    </row>
    <row r="3" spans="1:3" ht="100.5" customHeight="1">
      <c r="A3" s="203" t="s">
        <v>8</v>
      </c>
      <c r="B3" s="126" t="s">
        <v>367</v>
      </c>
      <c r="C3" s="204" t="s">
        <v>0</v>
      </c>
    </row>
    <row r="4" spans="1:3" ht="44.25" customHeight="1">
      <c r="A4" s="203"/>
      <c r="B4" s="126" t="s">
        <v>368</v>
      </c>
      <c r="C4" s="204"/>
    </row>
    <row r="5" spans="1:3" ht="44.25" customHeight="1">
      <c r="A5" s="203"/>
      <c r="B5" s="126" t="s">
        <v>369</v>
      </c>
      <c r="C5" s="204"/>
    </row>
    <row r="6" spans="1:3" ht="31.5" customHeight="1">
      <c r="A6" s="127" t="s">
        <v>9</v>
      </c>
      <c r="B6" s="50">
        <v>8321</v>
      </c>
      <c r="C6" s="128">
        <f>B6</f>
        <v>8321</v>
      </c>
    </row>
    <row r="7" spans="1:3" ht="31.5" customHeight="1">
      <c r="A7" s="127" t="s">
        <v>36</v>
      </c>
      <c r="B7" s="50">
        <v>9922</v>
      </c>
      <c r="C7" s="128">
        <f>B7</f>
        <v>9922</v>
      </c>
    </row>
    <row r="8" spans="1:3" ht="31.5" customHeight="1">
      <c r="A8" s="127" t="s">
        <v>23</v>
      </c>
      <c r="B8" s="129">
        <v>2665</v>
      </c>
      <c r="C8" s="128">
        <f>B8</f>
        <v>2665</v>
      </c>
    </row>
    <row r="9" spans="1:3" ht="31.5" customHeight="1">
      <c r="A9" s="127" t="s">
        <v>42</v>
      </c>
      <c r="B9" s="129">
        <v>29584</v>
      </c>
      <c r="C9" s="128">
        <f>B9</f>
        <v>29584</v>
      </c>
    </row>
    <row r="10" spans="1:3" ht="31.5" customHeight="1">
      <c r="A10" s="127" t="s">
        <v>20</v>
      </c>
      <c r="B10" s="129">
        <v>11348</v>
      </c>
      <c r="C10" s="128">
        <f>B10</f>
        <v>11348</v>
      </c>
    </row>
    <row r="11" spans="1:3" ht="30" customHeight="1">
      <c r="A11" s="130" t="s">
        <v>1</v>
      </c>
      <c r="B11" s="131">
        <f>SUM(B6:B10)</f>
        <v>61840</v>
      </c>
      <c r="C11" s="131">
        <f>SUM(C6:C10)</f>
        <v>61840</v>
      </c>
    </row>
    <row r="12" spans="1:5" ht="12.75">
      <c r="A12" s="51"/>
      <c r="B12" s="47"/>
      <c r="C12" s="46"/>
      <c r="D12" s="46"/>
      <c r="E12" s="46"/>
    </row>
    <row r="13" spans="1:5" ht="23.25">
      <c r="A13" s="51"/>
      <c r="B13" s="47"/>
      <c r="C13" s="46"/>
      <c r="D13" s="52"/>
      <c r="E13" s="46"/>
    </row>
    <row r="14" spans="1:5" ht="12.75">
      <c r="A14" s="51"/>
      <c r="B14" s="47"/>
      <c r="C14" s="46"/>
      <c r="D14" s="46"/>
      <c r="E14" s="46"/>
    </row>
    <row r="15" spans="1:5" ht="27" customHeight="1">
      <c r="A15" s="53"/>
      <c r="B15" s="54"/>
      <c r="C15" s="55"/>
      <c r="D15" s="55"/>
      <c r="E15" s="56"/>
    </row>
    <row r="16" spans="1:5" ht="12.75">
      <c r="A16" s="51"/>
      <c r="B16" s="47"/>
      <c r="C16" s="46"/>
      <c r="D16" s="46"/>
      <c r="E16" s="46"/>
    </row>
  </sheetData>
  <sheetProtection/>
  <mergeCells count="3">
    <mergeCell ref="A2:C2"/>
    <mergeCell ref="A3:A5"/>
    <mergeCell ref="C3:C5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23.7109375" style="0" customWidth="1"/>
    <col min="2" max="9" width="14.00390625" style="0" customWidth="1"/>
    <col min="10" max="10" width="16.421875" style="0" customWidth="1"/>
  </cols>
  <sheetData>
    <row r="1" ht="21" customHeight="1" thickBot="1">
      <c r="J1" s="124" t="s">
        <v>505</v>
      </c>
    </row>
    <row r="2" spans="1:10" ht="21" customHeight="1">
      <c r="A2" s="207" t="s">
        <v>496</v>
      </c>
      <c r="B2" s="208"/>
      <c r="C2" s="208"/>
      <c r="D2" s="208"/>
      <c r="E2" s="208"/>
      <c r="F2" s="208"/>
      <c r="G2" s="208"/>
      <c r="H2" s="208"/>
      <c r="I2" s="208"/>
      <c r="J2" s="209"/>
    </row>
    <row r="3" spans="1:10" ht="21" customHeight="1">
      <c r="A3" s="212" t="s">
        <v>8</v>
      </c>
      <c r="B3" s="206" t="s">
        <v>230</v>
      </c>
      <c r="C3" s="206"/>
      <c r="D3" s="206"/>
      <c r="E3" s="206"/>
      <c r="F3" s="206"/>
      <c r="G3" s="206"/>
      <c r="H3" s="206"/>
      <c r="I3" s="206"/>
      <c r="J3" s="215" t="s">
        <v>0</v>
      </c>
    </row>
    <row r="4" spans="1:10" ht="21" customHeight="1">
      <c r="A4" s="213"/>
      <c r="B4" s="206" t="s">
        <v>485</v>
      </c>
      <c r="C4" s="206"/>
      <c r="D4" s="206" t="s">
        <v>487</v>
      </c>
      <c r="E4" s="206"/>
      <c r="F4" s="158" t="s">
        <v>486</v>
      </c>
      <c r="G4" s="159"/>
      <c r="H4" s="159"/>
      <c r="I4" s="160"/>
      <c r="J4" s="216"/>
    </row>
    <row r="5" spans="1:10" ht="21" customHeight="1">
      <c r="A5" s="213"/>
      <c r="B5" s="100">
        <v>2211</v>
      </c>
      <c r="C5" s="100">
        <v>2212</v>
      </c>
      <c r="D5" s="100">
        <v>2221</v>
      </c>
      <c r="E5" s="100">
        <v>2222</v>
      </c>
      <c r="F5" s="210">
        <v>2311</v>
      </c>
      <c r="G5" s="211"/>
      <c r="H5" s="205">
        <v>2312</v>
      </c>
      <c r="I5" s="205"/>
      <c r="J5" s="216"/>
    </row>
    <row r="6" spans="1:10" ht="21" customHeight="1">
      <c r="A6" s="214"/>
      <c r="B6" s="100" t="s">
        <v>267</v>
      </c>
      <c r="C6" s="100" t="s">
        <v>267</v>
      </c>
      <c r="D6" s="100" t="s">
        <v>267</v>
      </c>
      <c r="E6" s="100" t="s">
        <v>267</v>
      </c>
      <c r="F6" s="100" t="s">
        <v>267</v>
      </c>
      <c r="G6" s="100" t="s">
        <v>268</v>
      </c>
      <c r="H6" s="100" t="s">
        <v>267</v>
      </c>
      <c r="I6" s="100" t="s">
        <v>268</v>
      </c>
      <c r="J6" s="217"/>
    </row>
    <row r="7" spans="1:10" ht="29.25" customHeight="1">
      <c r="A7" s="12" t="s">
        <v>15</v>
      </c>
      <c r="B7" s="13"/>
      <c r="C7" s="13"/>
      <c r="D7" s="17"/>
      <c r="E7" s="17">
        <v>791</v>
      </c>
      <c r="F7" s="95"/>
      <c r="G7" s="95"/>
      <c r="H7" s="95"/>
      <c r="I7" s="95"/>
      <c r="J7" s="99">
        <f aca="true" t="shared" si="0" ref="J7:J13">SUM(B7:I7)</f>
        <v>791</v>
      </c>
    </row>
    <row r="8" spans="1:10" ht="29.25" customHeight="1">
      <c r="A8" s="12" t="s">
        <v>29</v>
      </c>
      <c r="B8" s="18">
        <v>134</v>
      </c>
      <c r="C8" s="18"/>
      <c r="D8" s="13">
        <v>552</v>
      </c>
      <c r="E8" s="17"/>
      <c r="F8" s="95">
        <v>715</v>
      </c>
      <c r="G8" s="95">
        <f>2432+820</f>
        <v>3252</v>
      </c>
      <c r="H8" s="95">
        <v>3012</v>
      </c>
      <c r="I8" s="95">
        <v>838</v>
      </c>
      <c r="J8" s="99">
        <f t="shared" si="0"/>
        <v>8503</v>
      </c>
    </row>
    <row r="9" spans="1:10" ht="29.25" customHeight="1">
      <c r="A9" s="12" t="s">
        <v>35</v>
      </c>
      <c r="B9" s="13">
        <v>234</v>
      </c>
      <c r="C9" s="13"/>
      <c r="D9" s="17"/>
      <c r="E9" s="17"/>
      <c r="F9" s="95"/>
      <c r="G9" s="95"/>
      <c r="H9" s="95">
        <v>85</v>
      </c>
      <c r="I9" s="95"/>
      <c r="J9" s="99">
        <f t="shared" si="0"/>
        <v>319</v>
      </c>
    </row>
    <row r="10" spans="1:10" ht="29.25" customHeight="1">
      <c r="A10" s="12" t="s">
        <v>13</v>
      </c>
      <c r="B10" s="13"/>
      <c r="C10" s="13"/>
      <c r="D10" s="17"/>
      <c r="E10" s="17"/>
      <c r="F10" s="95"/>
      <c r="G10" s="95"/>
      <c r="H10" s="95">
        <v>722</v>
      </c>
      <c r="I10" s="95">
        <v>1888</v>
      </c>
      <c r="J10" s="99">
        <f t="shared" si="0"/>
        <v>2610</v>
      </c>
    </row>
    <row r="11" spans="1:10" ht="29.25" customHeight="1">
      <c r="A11" s="12" t="s">
        <v>21</v>
      </c>
      <c r="B11" s="13"/>
      <c r="C11" s="13"/>
      <c r="D11" s="17">
        <v>90</v>
      </c>
      <c r="E11" s="17">
        <v>959</v>
      </c>
      <c r="F11" s="95">
        <v>413</v>
      </c>
      <c r="G11" s="95"/>
      <c r="H11" s="95">
        <v>9759</v>
      </c>
      <c r="I11" s="95"/>
      <c r="J11" s="99">
        <f t="shared" si="0"/>
        <v>11221</v>
      </c>
    </row>
    <row r="12" spans="1:10" ht="29.25" customHeight="1">
      <c r="A12" s="12" t="s">
        <v>22</v>
      </c>
      <c r="B12" s="13"/>
      <c r="C12" s="13">
        <v>718</v>
      </c>
      <c r="D12" s="17">
        <v>265</v>
      </c>
      <c r="E12" s="17">
        <v>346</v>
      </c>
      <c r="F12" s="95"/>
      <c r="G12" s="95"/>
      <c r="H12" s="95">
        <v>3558</v>
      </c>
      <c r="I12" s="95"/>
      <c r="J12" s="99">
        <f t="shared" si="0"/>
        <v>4887</v>
      </c>
    </row>
    <row r="13" spans="1:10" ht="29.25" customHeight="1">
      <c r="A13" s="12" t="s">
        <v>24</v>
      </c>
      <c r="B13" s="13"/>
      <c r="C13" s="13"/>
      <c r="D13" s="17"/>
      <c r="E13" s="17">
        <v>6118</v>
      </c>
      <c r="F13" s="95"/>
      <c r="G13" s="95">
        <v>507</v>
      </c>
      <c r="H13" s="95">
        <v>17776</v>
      </c>
      <c r="I13" s="95">
        <v>13501</v>
      </c>
      <c r="J13" s="99">
        <f t="shared" si="0"/>
        <v>37902</v>
      </c>
    </row>
    <row r="14" spans="1:10" ht="29.25" customHeight="1" thickBot="1">
      <c r="A14" s="96" t="s">
        <v>0</v>
      </c>
      <c r="B14" s="97">
        <f aca="true" t="shared" si="1" ref="B14:J14">SUM(B7:B13)</f>
        <v>368</v>
      </c>
      <c r="C14" s="97">
        <f t="shared" si="1"/>
        <v>718</v>
      </c>
      <c r="D14" s="97">
        <f t="shared" si="1"/>
        <v>907</v>
      </c>
      <c r="E14" s="97">
        <f t="shared" si="1"/>
        <v>8214</v>
      </c>
      <c r="F14" s="97">
        <f t="shared" si="1"/>
        <v>1128</v>
      </c>
      <c r="G14" s="97">
        <f t="shared" si="1"/>
        <v>3759</v>
      </c>
      <c r="H14" s="97">
        <f t="shared" si="1"/>
        <v>34912</v>
      </c>
      <c r="I14" s="97">
        <f t="shared" si="1"/>
        <v>16227</v>
      </c>
      <c r="J14" s="98">
        <f t="shared" si="1"/>
        <v>66233</v>
      </c>
    </row>
  </sheetData>
  <sheetProtection/>
  <mergeCells count="9">
    <mergeCell ref="H5:I5"/>
    <mergeCell ref="B3:I3"/>
    <mergeCell ref="F4:I4"/>
    <mergeCell ref="A2:J2"/>
    <mergeCell ref="F5:G5"/>
    <mergeCell ref="A3:A6"/>
    <mergeCell ref="J3:J6"/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MÜJDAT KIVRAK</dc:creator>
  <cp:keywords/>
  <dc:description/>
  <cp:lastModifiedBy>Hasn</cp:lastModifiedBy>
  <cp:lastPrinted>2023-10-02T07:56:07Z</cp:lastPrinted>
  <dcterms:created xsi:type="dcterms:W3CDTF">2017-08-21T12:26:03Z</dcterms:created>
  <dcterms:modified xsi:type="dcterms:W3CDTF">2023-10-06T08:46:30Z</dcterms:modified>
  <cp:category/>
  <cp:version/>
  <cp:contentType/>
  <cp:contentStatus/>
</cp:coreProperties>
</file>